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Z:\Fact. y Cartera\GESTION CARTERA\SIMULADORES\"/>
    </mc:Choice>
  </mc:AlternateContent>
  <xr:revisionPtr revIDLastSave="0" documentId="13_ncr:1_{34F186BF-7CE0-41E7-8DC8-B478C7A6E63F}" xr6:coauthVersionLast="47" xr6:coauthVersionMax="47" xr10:uidLastSave="{00000000-0000-0000-0000-000000000000}"/>
  <bookViews>
    <workbookView xWindow="-120" yWindow="-120" windowWidth="20730" windowHeight="11040" tabRatio="865" firstSheet="1" activeTab="4" xr2:uid="{F3CD57A8-DB1E-41DF-8516-045BDFEC9E6E}"/>
  </bookViews>
  <sheets>
    <sheet name="Credito 100%" sheetId="3" state="veryHidden" r:id="rId1"/>
    <sheet name="Credito 80%-20%" sheetId="5" r:id="rId2"/>
    <sheet name="Credito Puente" sheetId="1" r:id="rId3"/>
    <sheet name="Credito 20%-40%-40%" sheetId="6" r:id="rId4"/>
    <sheet name="Credito URFUTURO" sheetId="7" r:id="rId5"/>
    <sheet name="listas desplegables" sheetId="2" state="hidden" r:id="rId6"/>
  </sheets>
  <definedNames>
    <definedName name="_xlnm._FilterDatabase" localSheetId="5" hidden="1">'listas desplegables'!$B$2:$F$180</definedName>
    <definedName name="_xlnm.Print_Area" localSheetId="2">'Credito Puente'!$A$1:$L$76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7" l="1"/>
  <c r="H31" i="7" l="1"/>
  <c r="H23" i="7"/>
  <c r="H17" i="7"/>
  <c r="H16" i="7"/>
  <c r="H15" i="7"/>
  <c r="E28" i="7"/>
  <c r="E27" i="7"/>
  <c r="E26" i="7"/>
  <c r="E25" i="7"/>
  <c r="E24" i="7"/>
  <c r="F28" i="5"/>
  <c r="F24" i="7"/>
  <c r="G24" i="7" s="1"/>
  <c r="E25" i="5"/>
  <c r="H25" i="5" s="1"/>
  <c r="C18" i="7"/>
  <c r="C17" i="7"/>
  <c r="K10" i="7"/>
  <c r="H18" i="7" s="1"/>
  <c r="E32" i="7"/>
  <c r="J60" i="7"/>
  <c r="E60" i="7"/>
  <c r="C35" i="7"/>
  <c r="C36" i="7" s="1"/>
  <c r="E34" i="7"/>
  <c r="E33" i="7"/>
  <c r="J31" i="7"/>
  <c r="I31" i="7"/>
  <c r="H14" i="7"/>
  <c r="D24" i="7" s="1"/>
  <c r="D32" i="7" s="1"/>
  <c r="D33" i="7" s="1"/>
  <c r="D34" i="7" s="1"/>
  <c r="D35" i="7" s="1"/>
  <c r="D36" i="7" s="1"/>
  <c r="F25" i="6"/>
  <c r="F24" i="6"/>
  <c r="H18" i="6"/>
  <c r="F26" i="6"/>
  <c r="K10" i="6"/>
  <c r="C20" i="5"/>
  <c r="K10" i="5"/>
  <c r="C19" i="6"/>
  <c r="H24" i="7" l="1"/>
  <c r="F25" i="7"/>
  <c r="G25" i="7" s="1"/>
  <c r="H20" i="7"/>
  <c r="K31" i="7"/>
  <c r="E36" i="7"/>
  <c r="E35" i="7"/>
  <c r="I32" i="7"/>
  <c r="H32" i="7"/>
  <c r="F32" i="7"/>
  <c r="G32" i="7" s="1"/>
  <c r="J32" i="7" s="1"/>
  <c r="D25" i="7"/>
  <c r="D26" i="7" s="1"/>
  <c r="D27" i="7" s="1"/>
  <c r="D28" i="7" s="1"/>
  <c r="I12" i="3"/>
  <c r="L15" i="3" s="1"/>
  <c r="L12" i="3"/>
  <c r="I13" i="3"/>
  <c r="D14" i="3"/>
  <c r="I14" i="3"/>
  <c r="D15" i="3"/>
  <c r="D16" i="3"/>
  <c r="I17" i="3"/>
  <c r="K7" i="1"/>
  <c r="H16" i="1" s="1"/>
  <c r="I33" i="7" l="1"/>
  <c r="K32" i="7"/>
  <c r="H25" i="7"/>
  <c r="F26" i="7" s="1"/>
  <c r="G26" i="7" s="1"/>
  <c r="I31" i="6"/>
  <c r="C35" i="6"/>
  <c r="E35" i="6" s="1"/>
  <c r="E34" i="6"/>
  <c r="E33" i="6"/>
  <c r="E32" i="6"/>
  <c r="J31" i="6"/>
  <c r="H23" i="6"/>
  <c r="J69" i="6"/>
  <c r="E69" i="6"/>
  <c r="C18" i="6"/>
  <c r="H17" i="6"/>
  <c r="C17" i="6"/>
  <c r="H16" i="6"/>
  <c r="H15" i="6"/>
  <c r="H14" i="6"/>
  <c r="D24" i="6" s="1"/>
  <c r="D25" i="6" s="1"/>
  <c r="D26" i="6" s="1"/>
  <c r="D27" i="6" s="1"/>
  <c r="D28" i="6" s="1"/>
  <c r="J50" i="5"/>
  <c r="E50" i="5"/>
  <c r="E29" i="5"/>
  <c r="E28" i="5"/>
  <c r="E27" i="5"/>
  <c r="E26" i="5"/>
  <c r="H26" i="5" s="1"/>
  <c r="H27" i="5" s="1"/>
  <c r="H28" i="5" s="1"/>
  <c r="H29" i="5" s="1"/>
  <c r="H24" i="5"/>
  <c r="C19" i="5"/>
  <c r="H18" i="5"/>
  <c r="C18" i="5"/>
  <c r="H17" i="5"/>
  <c r="H16" i="5"/>
  <c r="H15" i="5"/>
  <c r="H14" i="5"/>
  <c r="D25" i="5" s="1"/>
  <c r="D26" i="5" s="1"/>
  <c r="D27" i="5" s="1"/>
  <c r="D28" i="5" s="1"/>
  <c r="D29" i="5" s="1"/>
  <c r="F25" i="5" l="1"/>
  <c r="G25" i="5" s="1"/>
  <c r="F26" i="5"/>
  <c r="I34" i="7"/>
  <c r="H26" i="7"/>
  <c r="H33" i="7"/>
  <c r="F33" i="7"/>
  <c r="G33" i="7" s="1"/>
  <c r="J33" i="7" s="1"/>
  <c r="K33" i="7" s="1"/>
  <c r="H19" i="5"/>
  <c r="E28" i="6"/>
  <c r="H20" i="6"/>
  <c r="C36" i="6"/>
  <c r="K31" i="6"/>
  <c r="H31" i="6"/>
  <c r="D32" i="6"/>
  <c r="D33" i="6" s="1"/>
  <c r="D34" i="6" s="1"/>
  <c r="D35" i="6" s="1"/>
  <c r="D36" i="6" s="1"/>
  <c r="D37" i="6" s="1"/>
  <c r="D38" i="6" s="1"/>
  <c r="D39" i="6" s="1"/>
  <c r="D40" i="6" s="1"/>
  <c r="D41" i="6" s="1"/>
  <c r="D42" i="6" s="1"/>
  <c r="D43" i="6" s="1"/>
  <c r="D44" i="6" s="1"/>
  <c r="D45" i="6" s="1"/>
  <c r="E25" i="6"/>
  <c r="E24" i="6"/>
  <c r="G24" i="6" s="1"/>
  <c r="I32" i="6" s="1"/>
  <c r="E27" i="6"/>
  <c r="E26" i="6"/>
  <c r="H21" i="5"/>
  <c r="F27" i="7" l="1"/>
  <c r="G27" i="7" s="1"/>
  <c r="I35" i="7" s="1"/>
  <c r="F27" i="5"/>
  <c r="G27" i="5" s="1"/>
  <c r="H27" i="7"/>
  <c r="F28" i="7" s="1"/>
  <c r="F34" i="7"/>
  <c r="G34" i="7" s="1"/>
  <c r="J34" i="7" s="1"/>
  <c r="K34" i="7" s="1"/>
  <c r="H34" i="7"/>
  <c r="F32" i="6"/>
  <c r="G32" i="6" s="1"/>
  <c r="J32" i="6" s="1"/>
  <c r="K32" i="6" s="1"/>
  <c r="H32" i="6"/>
  <c r="F33" i="6" s="1"/>
  <c r="G33" i="6" s="1"/>
  <c r="J33" i="6" s="1"/>
  <c r="E43" i="6"/>
  <c r="H24" i="6"/>
  <c r="H25" i="6" s="1"/>
  <c r="E36" i="6"/>
  <c r="C37" i="6"/>
  <c r="G26" i="5"/>
  <c r="F29" i="5"/>
  <c r="G28" i="5"/>
  <c r="H28" i="7" l="1"/>
  <c r="F35" i="7"/>
  <c r="G35" i="7" s="1"/>
  <c r="J35" i="7" s="1"/>
  <c r="K35" i="7" s="1"/>
  <c r="H35" i="7"/>
  <c r="H26" i="6"/>
  <c r="F27" i="6" s="1"/>
  <c r="G27" i="6" s="1"/>
  <c r="I35" i="6" s="1"/>
  <c r="G26" i="6"/>
  <c r="I34" i="6" s="1"/>
  <c r="G25" i="6"/>
  <c r="I33" i="6" s="1"/>
  <c r="K33" i="6" s="1"/>
  <c r="H33" i="6"/>
  <c r="F34" i="6" s="1"/>
  <c r="G34" i="6" s="1"/>
  <c r="J34" i="6" s="1"/>
  <c r="E44" i="6"/>
  <c r="C38" i="6"/>
  <c r="E37" i="6"/>
  <c r="H34" i="6"/>
  <c r="F35" i="6" s="1"/>
  <c r="G29" i="5"/>
  <c r="G28" i="7" l="1"/>
  <c r="I36" i="7" s="1"/>
  <c r="H36" i="7"/>
  <c r="F36" i="7"/>
  <c r="G36" i="7" s="1"/>
  <c r="J36" i="7" s="1"/>
  <c r="E45" i="6"/>
  <c r="H27" i="6"/>
  <c r="F28" i="6" s="1"/>
  <c r="G28" i="6" s="1"/>
  <c r="I36" i="6" s="1"/>
  <c r="K34" i="6"/>
  <c r="E38" i="6"/>
  <c r="C39" i="6"/>
  <c r="H35" i="6"/>
  <c r="F36" i="6" s="1"/>
  <c r="G35" i="6"/>
  <c r="J35" i="6" s="1"/>
  <c r="K35" i="6" s="1"/>
  <c r="K36" i="7" l="1"/>
  <c r="H28" i="6"/>
  <c r="C40" i="6"/>
  <c r="E39" i="6"/>
  <c r="H36" i="6"/>
  <c r="F37" i="6" s="1"/>
  <c r="G36" i="6"/>
  <c r="J36" i="6" s="1"/>
  <c r="K36" i="6" s="1"/>
  <c r="C41" i="6" l="1"/>
  <c r="E40" i="6"/>
  <c r="H37" i="6"/>
  <c r="F38" i="6" s="1"/>
  <c r="G37" i="6"/>
  <c r="J37" i="6" s="1"/>
  <c r="K37" i="6" s="1"/>
  <c r="E41" i="6" l="1"/>
  <c r="C42" i="6"/>
  <c r="E42" i="6" s="1"/>
  <c r="H38" i="6"/>
  <c r="F39" i="6" s="1"/>
  <c r="G38" i="6"/>
  <c r="J38" i="6" s="1"/>
  <c r="K38" i="6" s="1"/>
  <c r="G39" i="6" l="1"/>
  <c r="J39" i="6" s="1"/>
  <c r="K39" i="6" s="1"/>
  <c r="H39" i="6"/>
  <c r="F40" i="6" s="1"/>
  <c r="H40" i="6" l="1"/>
  <c r="F41" i="6" s="1"/>
  <c r="G40" i="6"/>
  <c r="J40" i="6" s="1"/>
  <c r="K40" i="6" s="1"/>
  <c r="H41" i="6" l="1"/>
  <c r="F42" i="6" s="1"/>
  <c r="G41" i="6"/>
  <c r="J41" i="6" s="1"/>
  <c r="K41" i="6" s="1"/>
  <c r="G42" i="6" l="1"/>
  <c r="J42" i="6" s="1"/>
  <c r="K42" i="6" s="1"/>
  <c r="H42" i="6"/>
  <c r="F43" i="6" s="1"/>
  <c r="H43" i="6" l="1"/>
  <c r="F44" i="6" s="1"/>
  <c r="G43" i="6"/>
  <c r="J43" i="6" s="1"/>
  <c r="K43" i="6" s="1"/>
  <c r="G44" i="6" l="1"/>
  <c r="J44" i="6" s="1"/>
  <c r="K44" i="6" s="1"/>
  <c r="H44" i="6"/>
  <c r="F45" i="6" s="1"/>
  <c r="H45" i="6" l="1"/>
  <c r="G45" i="6"/>
  <c r="J45" i="6" s="1"/>
  <c r="K45" i="6" s="1"/>
  <c r="H13" i="1" l="1"/>
  <c r="K48" i="3" l="1"/>
  <c r="F48" i="3"/>
  <c r="F26" i="3"/>
  <c r="F25" i="3"/>
  <c r="F24" i="3"/>
  <c r="F23" i="3"/>
  <c r="F22" i="3"/>
  <c r="F21" i="3"/>
  <c r="I20" i="3"/>
  <c r="E21" i="3"/>
  <c r="E22" i="3" s="1"/>
  <c r="E23" i="3" s="1"/>
  <c r="E24" i="3" s="1"/>
  <c r="E25" i="3" s="1"/>
  <c r="E26" i="3" s="1"/>
  <c r="L8" i="3"/>
  <c r="I15" i="3" s="1"/>
  <c r="I21" i="3" l="1"/>
  <c r="G22" i="3" s="1"/>
  <c r="H22" i="3" s="1"/>
  <c r="G21" i="3"/>
  <c r="H21" i="3" s="1"/>
  <c r="I22" i="3" l="1"/>
  <c r="I23" i="3" s="1"/>
  <c r="G23" i="3" l="1"/>
  <c r="H23" i="3" s="1"/>
  <c r="I24" i="3"/>
  <c r="G24" i="3"/>
  <c r="H24" i="3" s="1"/>
  <c r="G25" i="3" l="1"/>
  <c r="H25" i="3" s="1"/>
  <c r="I25" i="3"/>
  <c r="I26" i="3" l="1"/>
  <c r="G26" i="3"/>
  <c r="H26" i="3" s="1"/>
  <c r="J48" i="1" l="1"/>
  <c r="E48" i="1"/>
  <c r="H21" i="1"/>
  <c r="E26" i="1"/>
  <c r="E25" i="1"/>
  <c r="E24" i="1"/>
  <c r="E23" i="1"/>
  <c r="E22" i="1"/>
  <c r="H15" i="1"/>
  <c r="H14" i="1"/>
  <c r="H11" i="1"/>
  <c r="D22" i="1" s="1"/>
  <c r="D23" i="1" s="1"/>
  <c r="D24" i="1" s="1"/>
  <c r="D25" i="1" s="1"/>
  <c r="D26" i="1" s="1"/>
  <c r="H12" i="1"/>
  <c r="C17" i="1"/>
  <c r="C16" i="1"/>
  <c r="C15" i="1"/>
  <c r="H18" i="1" l="1"/>
  <c r="G22" i="1"/>
  <c r="H22" i="1"/>
  <c r="H23" i="1" l="1"/>
  <c r="G24" i="1" s="1"/>
  <c r="G23" i="1"/>
  <c r="H24" i="1" l="1"/>
  <c r="G25" i="1" s="1"/>
  <c r="H25" i="1" l="1"/>
  <c r="G26" i="1" s="1"/>
  <c r="H26" i="1" l="1"/>
</calcChain>
</file>

<file path=xl/sharedStrings.xml><?xml version="1.0" encoding="utf-8"?>
<sst xmlns="http://schemas.openxmlformats.org/spreadsheetml/2006/main" count="673" uniqueCount="302">
  <si>
    <t>UNIVERSIDAD DEL ROSARIO</t>
  </si>
  <si>
    <t>SOLICITUD DE CRÉDITO CORTO PLAZO</t>
  </si>
  <si>
    <t>Documento</t>
  </si>
  <si>
    <t>Nombre</t>
  </si>
  <si>
    <t>Programa</t>
  </si>
  <si>
    <t>Cálculo aproximado del crédito</t>
  </si>
  <si>
    <t>Valor matrícula</t>
  </si>
  <si>
    <t>Porcentaje solicitado</t>
  </si>
  <si>
    <t>Valor a Financiar</t>
  </si>
  <si>
    <t>Plazo en meses</t>
  </si>
  <si>
    <t>Dia de pago cuota</t>
  </si>
  <si>
    <t/>
  </si>
  <si>
    <t>Información general</t>
  </si>
  <si>
    <t>corto plazo</t>
  </si>
  <si>
    <t>dias de pago</t>
  </si>
  <si>
    <t>plazo en meses</t>
  </si>
  <si>
    <t>programas</t>
  </si>
  <si>
    <t>Señor (a)</t>
  </si>
  <si>
    <t>Número de Cuotas:</t>
  </si>
  <si>
    <t>Valor de matrícula:</t>
  </si>
  <si>
    <t>Valor a financiar:</t>
  </si>
  <si>
    <t>Porcentaje a financiar:</t>
  </si>
  <si>
    <t>Tasa interés mes vencida</t>
  </si>
  <si>
    <t>Dias de pago</t>
  </si>
  <si>
    <t>Saldo a pagar</t>
  </si>
  <si>
    <t>DETALLES DE SU SOLICITUD</t>
  </si>
  <si>
    <t>No. Cuota</t>
  </si>
  <si>
    <t>Fecha de pago</t>
  </si>
  <si>
    <t>Valor Capital</t>
  </si>
  <si>
    <t>Valor intereses</t>
  </si>
  <si>
    <t>Valor cuota</t>
  </si>
  <si>
    <t>Saldo de la deuda</t>
  </si>
  <si>
    <t>Fecha de solicitud</t>
  </si>
  <si>
    <t>SELECCIONE TIPO DE CRÉDITO:</t>
  </si>
  <si>
    <t>tipo de credito</t>
  </si>
  <si>
    <t>Nuevo</t>
  </si>
  <si>
    <t>Renovación</t>
  </si>
  <si>
    <t xml:space="preserve">INFORMACIÓN DEL RESPONSABLE DE PAGO/CODEUDOR </t>
  </si>
  <si>
    <t>NOMBRES Y APELLIDOS:</t>
  </si>
  <si>
    <t>IDENTIFICACIÓN N°</t>
  </si>
  <si>
    <t>DE:</t>
  </si>
  <si>
    <t>DIRECCIÓN DE RESIDENCIA:</t>
  </si>
  <si>
    <t>CIUDAD DE DOMICILIO:</t>
  </si>
  <si>
    <t>TELÉFONO DE RESIDENCIA:</t>
  </si>
  <si>
    <t>CELULAR:</t>
  </si>
  <si>
    <t>CORREO ELECTRÓNICO:</t>
  </si>
  <si>
    <t>PARENTESCO:</t>
  </si>
  <si>
    <t>SELECCIONE:</t>
  </si>
  <si>
    <t>EMPLEADO</t>
  </si>
  <si>
    <t>INDEPENDIENTE:</t>
  </si>
  <si>
    <t>NOMBRE DE LA EMPRESA O NEGOCIO:</t>
  </si>
  <si>
    <t>DIRECCION:</t>
  </si>
  <si>
    <t>TELÉFONO:</t>
  </si>
  <si>
    <t>ANTIGÜEDAD:</t>
  </si>
  <si>
    <t>PROPIEDADES</t>
  </si>
  <si>
    <t>CLASE DE PROPIEDAD</t>
  </si>
  <si>
    <t>CARACTERÍSTICAS</t>
  </si>
  <si>
    <t>VALOR COMERCIAL</t>
  </si>
  <si>
    <t xml:space="preserve">INGRESOS MENSUALES </t>
  </si>
  <si>
    <t>EGRESOS MENSUALES</t>
  </si>
  <si>
    <t>SUELDOS :</t>
  </si>
  <si>
    <t>GASTOS FAMILIARES:</t>
  </si>
  <si>
    <t>HONORARIOS:</t>
  </si>
  <si>
    <t>ARRENDAMIENTO:</t>
  </si>
  <si>
    <t>OTROS INGRESOS:</t>
  </si>
  <si>
    <t>TARJETA DE CRÉDITO:</t>
  </si>
  <si>
    <t>PRÉSTAMOS E HIPOTECAS:</t>
  </si>
  <si>
    <t>OTROS EGRESOS:</t>
  </si>
  <si>
    <t>TOTAL:</t>
  </si>
  <si>
    <t>INFORMACIÓN DEL ESTUDIANTE</t>
  </si>
  <si>
    <t>BARRIO:</t>
  </si>
  <si>
    <t>CORREO ELECTRÓNICO PERSONAL:</t>
  </si>
  <si>
    <t>TÉRMINOS Y CONDICIONES DEL CONTRATO DE  CRÉDITO</t>
  </si>
  <si>
    <t>1. CONTRATO DE  CRÉDITO
El estudiante (o su acudiente) y el codeudor conocen y aceptan que de ser aprobada la  solicitud de crédito objeto de este formulario, las condiciones  establecidas en el mismo se convierten en el contrato de crédito suscrito con la UNIVERSIDAD DEL ROSARIO, y su clausulado regirá la relación crediticia    entre la UNIVERSIDAD DEL ROSARIO y el estudiante (o su acudiente) y su codeudor. En consecuencia el estudiante (o su acudiente) y el codeudor aceptan las condiciones descritas en www.urosario.edu.co. 
En caso de cambio  de  codeudor, se debe realizar un nuevo  proceso de solicitud de  crédito.</t>
  </si>
  <si>
    <t xml:space="preserve">2. DECLARACIÓN DE ORIGEN DE LOS RECURSOS DEL ESTUDIANTE Y SU CODEUDOR
El estudiante ( o su acudiente) y  su codeudor declaran bajo la gravedad del juramento que los recursos con los que pagará sus obligaciones  crediticias son propios, provienen del giro ordinario de los negocios derivados de su actividad económica o su objeto social y que no son producto de actividades ilícitas. En el evento en que las autoridades competentes efectúen algún requerimiento a la UNIVERSIDAD  DEL  ROSARIO con respecto a los recursos recibidos, el estudiante y el codeudor,  éstos quedan obligados a responder ante las mismas.
El estudiante (o su acudiente) y el codeudor, se obligan a suministrar toda la información que las autoridades o la UNIVERSIDAD  DEL ROSARIO le soliciten relacionada con la prevención del lavado de activos y financiación del terrorismo. En caso de no aportar toda la documentación requerida, la UNIVERSIDAD DEL ROSARIO se abstendrá de otorgar el  crédito.
Igualmente se autoriza a la UNIVERSIDAD  DEL ROSARIO para consultar de manera directa o a través de terceros, bases o bancos de datos que contengan información sobre el estudiante y su codeudor, todo de conformidad con lo establecido en la normatividad vigente sobre datos personales y habeas data; y abstenerse de recibir pagos del crédito otorgado en el evento de encontrarse el estudiante y/o  su  codeudor está reportado en las mismas.
</t>
  </si>
  <si>
    <t>3. DESCARGO DE RESPONSABILIDAD
El estudiante (o su acudiente) y su codeudor declaran bajo la gravedad de juramento que la información consignada en la solicitud de crédito así como en los documentos derivados de la aprobación del mismo (pagaré y carta de instrucciones) es veraz, y en consecuencia la UNIVERSIDAD DEL ROSARIO, no se hace responsable por los contenidos, datos e informaciones que cada el estudiante y su  codeudor introduzcan en los campos y espacios para información que solicitada en el formulario de solicitud de crédito.
El estudiante (o su acudiente) y el codeudor aceptan que toda la información, datos, registros (contenido) incluidos, ya sea en el formulario de solicitud de crédito o en los documentos que se derivan de la aprobación del mismo (pagaré y carta de instrucciones),  son responsabilidad únicamente de la persona que originó dicho Contenido. Esto significa que el estudiante (o su acudiente) y su codeudor directamente, y no la UNIVERSIDAD  DEL ROSARIO, son los responsables exclusivos por todo el Contenido que se cargue ("upload"), o descargue (´´donwload´´) envíe por correo electrónico o de cualquier otra forma de mensaje de datos con ocasión de la solicitud del crédito o de su aprobación. La UNIVERSIDAD DEL ROSARIO no controla los Contenidos o la información suministrada o con la cual se alimenta el sistema por parte del estudiante y su codeudor, y como tal, no garantiza la veracidad, integridad o calidad de dichos Contenidos. Bajo ninguna circunstancia y en ninguna forma será la UNIVERSIDAD DEL ROSARIO responsable de ningún Contenido, que corresponda a el estudiante  y su codeudor, por lo tanto el estudiante  y su codeudor mantendrán indemne a la UNIVERSIDAD DEL ROSARIO respecto de cualquier reclamación por parte de un tercero o autoridad judicial y/o administrativa por la información consignada en el formulario de solicitud de crédito o en los documentos  derivados de  su aprobación. 
El estudiante reconoce y acepta  que de acuerdo al decreto rectoral 1478 de 16 de diciembre de 2016 articulo trece "Constituye faltas gravísimas las siguientes:" numeral dos "Fraude y/o engaño en el cumplimiento de requisitos académicos, administrativos y financieros".</t>
  </si>
  <si>
    <t xml:space="preserve">5. AUTORIZACIÓN TRATAMIENTO DEUDOR- CODEUDOR
Autorizamos el tratamiento de los datos personales a LA UNIVERSIDAD DEL ROSARIO para las siguientes finalidades: para establecer el cumplimiento de los requisitos administrativos y legales para la prestación de los servicios de financiación que ofrece la Universidad del Rosario; para procesar, reportar, revisar, validar, solicitar o divulgar con las entidades financieras toda la información referente a nuestro comportamiento financiero; para que reporte, consulte y divulgue a la Asociación Bancaria y de Entidades Financieras de Colombia ASOBANCARIA, o a cualquier otro operador y/o fuente de información legalmente establecido, toda la información referente a nuestro comportamiento financiero que se relacione con el nacimiento, ejecución, modificación, liquidación y/o extinción de las obligaciones financieras que se deriven del presente contrato, en cualquier tiempo, y que podrá reflejarse en las bases de datos de la CIFIN o de cualquier otro operador y/o fuente de información legalmente establecido.
La presente autorización se extiende para que LA UNIVERSIDAD DEL ROSARIO pueda compartir información con terceros públicos o privados, bien sea que éstos ostenten la condición de fuentes de información, operadores de información o usuarios, con quienes tenga vínculos jurídicos de cualquier naturaleza, todo conforme a lo establecido en las normas legales vigentes dentro del marco del Sistema de Administración de Riesgos de Lavado de Activos y Financiación al Terrorismo SARLAFT de LA UNIVERSIDAD DEL ROSARIO.
La permanencia de la información en las bases de datos será determinada por el ordenamiento jurídico aplicable, en especial por las normas legales y la jurisprudencia, los cuales contienen nuestros derechos y obligaciones, que, por ser públicos, conocemos plenamente.
Las comunicaciones derivadas de las anteriores finalidades, se podrán realizar a través de medios análogos, físicos y electrónicos y cualquier otro conocido o por conocer, por parte de la Universidad del Rosario y por parte de la entidad con quien la Universidad tenga convenio para ejecutar las actividades descritas en las finalidades. 
La información personal que nos suministra, se utilizará solo para los fines autorizados, y se encuentra bajo nuestra custodia, y eventualmente en custodia con las entidades con quienes la Universidad tiene convenio para ejecutar este tipo de actividades, contando con todas las medidas de seguridad físicas, técnicas y administrativas para evitar su perdida, adulteración, uso fraudulento o no adecuado. En caso que la custodia y almacenamiento sea realizado por una entidad con la que se tenga relación contractual, Ustedes autorizan la transmisión de sus datos personales, incluyendo los datos personales sensibles a un tercer país, que cuenta con los estándares de seguridad en la protección de datos personales fijados por la Superintendencia de Industria y Comercio.
En su calidad de titulares tienen derecho a conocer, actualizar, incluir y rectificar sus datos personales, también podrán solicitar la supresión o revocar la autorización otorgada para su tratamiento. En caso de un reclamo o consulta relativa a sus datos personales, puede realizarla ingresando la petición en la opción “solicitudes” de la página web de la Universidad, remitiendo la solicitud al correo electrónico habeasdata@urosario.edu.co, o dejando su petición en el buzón físico ubicado en el Edificio Santafé Carrera 6 N° 12 C - 13 Bogotá D.C. en el horario de atención de lunes a viernes 7:00 a. m. a 7:00 p. m. y los sábados de 8:00 a. m. a 1:00 p. m.
</t>
  </si>
  <si>
    <t>FIRMO A CONFORMIDAD:</t>
  </si>
  <si>
    <t>HUELLA</t>
  </si>
  <si>
    <t>FIRMA DEL ESTUDIANTE</t>
  </si>
  <si>
    <t>FIRMA DEL CODEUDOR</t>
  </si>
  <si>
    <t>C.C.</t>
  </si>
  <si>
    <t>Para uso exclusivo de CASA UR</t>
  </si>
  <si>
    <t>DECISIÓN</t>
  </si>
  <si>
    <t>TÉRMINOS Y CONDICIONES</t>
  </si>
  <si>
    <t>Tenga en cuenta que los datos registrados en este formulario deben coincidir con los de su solicitud generada via WEB por el aplicativo BPM, en caso de alguna diferencia en la documentación y las solicitudes y de acuerdo al decreto rectoral 1478 de 16 de diciembre de 2016 articulo trece "Constituye faltas gravísimas las siguientes:" numeral dos "Fraude y/o engaño en el cumplimiento de requisitos académicos, administrativos y financieros".
Este simulador tiene un fin estrictamente informativo y es un aproximado de lo que puede pagar, razon por la cual no constituye una obligacion de las condiciones de la financiación real.
Los intereses pueden variar según oferta académica y financiera de cada período.</t>
  </si>
  <si>
    <t>DETALLES DE SUS PAGOS</t>
  </si>
  <si>
    <t>Simulación de pagos</t>
  </si>
  <si>
    <t>plazo en meses(80%-20%)</t>
  </si>
  <si>
    <t>plazo en meses(puente)</t>
  </si>
  <si>
    <t>DATOS PERSONALES</t>
  </si>
  <si>
    <r>
      <rPr>
        <b/>
        <sz val="10"/>
        <color rgb="FFFF0000"/>
        <rFont val="Calibri"/>
        <family val="2"/>
        <scheme val="minor"/>
      </rPr>
      <t>OBSERVACIONES IMPORTANTES:</t>
    </r>
    <r>
      <rPr>
        <sz val="10"/>
        <rFont val="Calibri"/>
        <family val="2"/>
        <scheme val="minor"/>
      </rPr>
      <t xml:space="preserve">
Los valores resultantes de esta simulación, son informativos y no significa aprobación de la financiación, hasta no recibir la respuesta de su solicitud al correo institucional. 
Debe tener en cuenta las fechas de pago ordinario y extraordinario definidas en su recibo matrícula, toda vez que no se financian recargos extraordinarios.
Recuerde que las solicitudes mal diligenciadas y/o los documentos incompletos rechazan la solicitud y deberá radicarla nuevamente.  </t>
    </r>
  </si>
  <si>
    <t>Semestre</t>
  </si>
  <si>
    <t>semestre</t>
  </si>
  <si>
    <t>DETALLES DE SUS PAGOS CREDITO 40% (CORTO PLAZO)</t>
  </si>
  <si>
    <t>Saldo de la Deuda</t>
  </si>
  <si>
    <t>Pago 40% Corto plazo</t>
  </si>
  <si>
    <t>Pago 40% Mediano plazo</t>
  </si>
  <si>
    <t>TOTAL A PAGAR</t>
  </si>
  <si>
    <t>MES 3</t>
  </si>
  <si>
    <t>MES 2</t>
  </si>
  <si>
    <t>MES 1</t>
  </si>
  <si>
    <t>DETALLES DE SUS PAGOS CREDITO 40% (MEDIANO PLAZO)</t>
  </si>
  <si>
    <t>VALOR A PAGAR MENSUAL</t>
  </si>
  <si>
    <r>
      <rPr>
        <b/>
        <sz val="10"/>
        <color theme="1"/>
        <rFont val="Calibri"/>
        <family val="2"/>
        <scheme val="minor"/>
      </rPr>
      <t>Recuerda que:</t>
    </r>
    <r>
      <rPr>
        <sz val="10"/>
        <color theme="1"/>
        <rFont val="Calibri"/>
        <family val="2"/>
        <scheme val="minor"/>
      </rPr>
      <t xml:space="preserve"> Al contratar esta línea de financiación es importante tener en cuenta que
1. Pagas el 20% de tu matrícula de contado
2. El 40% (corto plazo) de tu matrícula lo pagas durante el semestre académico hasta en 5 cuotas. 
3. EL 40% restante (mediano plazo) lo pagas antes de graduarte hasta en 3 cuotas, sobre este saldo se debe pagar intereses desde la activación del crédito. 
4. Se emitiran dos extractos mensualmente, uno por el componente de corto plazo y otro que corresponde a los conceptos generados en el mediano plazo
5. . En cualquier momento puedes hacer un abono extraordinario a capital previa solicitud.</t>
    </r>
  </si>
  <si>
    <r>
      <rPr>
        <b/>
        <sz val="10"/>
        <color rgb="FFC00000"/>
        <rFont val="Calibri"/>
        <family val="2"/>
        <scheme val="minor"/>
      </rPr>
      <t>OBSERVACIONES IMPORTANTES:</t>
    </r>
    <r>
      <rPr>
        <sz val="10"/>
        <rFont val="Calibri"/>
        <family val="2"/>
        <scheme val="minor"/>
      </rPr>
      <t xml:space="preserve">
Los valores resultantes de esta simulación, son informativos y no significa aprobación de la financiación, hasta no recibir la respuesta de su solicitud al correo institucional. 
Debe tener en cuenta las fechas de pago ordinario y extraordinario definidas en su recibo matrícula, toda vez que no se financian recargos extraordinarios.
Recuerde que las solicitudes mal diligenciadas y/o los documentos incompletos rechazan la solicitud y deberá radicarla nuevamente.  </t>
    </r>
  </si>
  <si>
    <r>
      <rPr>
        <b/>
        <sz val="10"/>
        <color rgb="FFC00000"/>
        <rFont val="Calibri"/>
        <family val="2"/>
        <scheme val="minor"/>
      </rPr>
      <t>OBSERVACIONES IMPORTANTES:</t>
    </r>
    <r>
      <rPr>
        <sz val="10"/>
        <color theme="1"/>
        <rFont val="Calibri"/>
        <family val="2"/>
        <scheme val="minor"/>
      </rPr>
      <t xml:space="preserve">
Los valores resultantes de esta simulación, son informativos y no significa aprobación de la financiación, hasta no recibir la respuesta de su solicitud al correo institucional. 
Debe tener en cuenta las fechas de pago ordinario y extraordinario definidas en su recibo matrícula, toda vez que no se financian recargos extraordinarios.
Recuerde que las solicitudes mal diligenciadas y/o los documentos incompletos rechazan la solicitud y deberá radicarla nuevamente.  </t>
    </r>
  </si>
  <si>
    <t>Recuerde: Esta linea de crédito solo aplica para POSGRADOS</t>
  </si>
  <si>
    <t>Administración de Empresas (SNIES 1299)</t>
  </si>
  <si>
    <t>Administración de Negocios Internacionales (SNIES 10574)</t>
  </si>
  <si>
    <t>Administración en Logística y Producción (SNIES 52072)</t>
  </si>
  <si>
    <t>Antropología (SNIES 51786)</t>
  </si>
  <si>
    <t>Arquitectura (SNIES 109404)</t>
  </si>
  <si>
    <t>Artes (SNIES 109352)</t>
  </si>
  <si>
    <t>Artes Liberales en Ciencias Sociales (SNIES 54017)</t>
  </si>
  <si>
    <t>Biología (SNIES 102921)</t>
  </si>
  <si>
    <t>Ciencia Política y Gobierno (SNIES 4368)</t>
  </si>
  <si>
    <t>Ciencias Del Sistema Tierra (SNIES 109769)</t>
  </si>
  <si>
    <t>Creación (SNIES 109494)</t>
  </si>
  <si>
    <t>Diseño (SNIES 109406)</t>
  </si>
  <si>
    <t>Economía (SNIES 1298)</t>
  </si>
  <si>
    <t>Enfermería (SNIES 109989)</t>
  </si>
  <si>
    <t>Filosofía (SNIES 1300)</t>
  </si>
  <si>
    <t>Finanzas y Comercio Internacional (SNIES 10547)</t>
  </si>
  <si>
    <t>Fisioterapia (SNIES 1293)</t>
  </si>
  <si>
    <t>Fonoaudiología (SNIES 1294)</t>
  </si>
  <si>
    <t>Gestión y Desarrollo Urbanos (SNIES 51641)</t>
  </si>
  <si>
    <t>Historia (SNIES 51887)</t>
  </si>
  <si>
    <t>Ingeniería Electrónica (SNIES 109730)</t>
  </si>
  <si>
    <t>Ingeniería En Sistemas Energéticos (SNIES 109770)</t>
  </si>
  <si>
    <t>Ingeniería Industrial (SNIES 109731)</t>
  </si>
  <si>
    <t>Jurisprudencia (SNIES 1297)</t>
  </si>
  <si>
    <t>Licenciatura en Ciencias Sociales (SNIES: 106305)</t>
  </si>
  <si>
    <t>Licenciatura en Filosofía (SNIES: 106389)</t>
  </si>
  <si>
    <t>Marketing y Negocios Digitales (SNIES: 108262)</t>
  </si>
  <si>
    <t>Matemáticas Aplicadas y Ciencias de la Computación (SNIES 105653)</t>
  </si>
  <si>
    <t>Medicina (SNIES 1295)</t>
  </si>
  <si>
    <t>Periodismo y Opinión Pública (SNIES 15613)</t>
  </si>
  <si>
    <t>Psicología (SNIES 16010)</t>
  </si>
  <si>
    <t>Relaciones Internacionales (SNIES 4753)</t>
  </si>
  <si>
    <t>Sociología (SNIES 4239)</t>
  </si>
  <si>
    <t>Teatro músical (SNIES 108006)</t>
  </si>
  <si>
    <t>Terapia Ocupacional (SNIES 12589)</t>
  </si>
  <si>
    <t>Actividad Física Deporte y Salud</t>
  </si>
  <si>
    <t>Auditoría en Salud</t>
  </si>
  <si>
    <t>Cirugía Cardiovascular</t>
  </si>
  <si>
    <t>Cirugía General</t>
  </si>
  <si>
    <t>Cirugía Vascular Periférica y Angiología</t>
  </si>
  <si>
    <t>College_Ur:Management</t>
  </si>
  <si>
    <t>Coloproctología</t>
  </si>
  <si>
    <t>Derecho Administrativo</t>
  </si>
  <si>
    <t>Derecho Administrativo-Virtual</t>
  </si>
  <si>
    <t>Derecho Aduanero y del Comercio Exterior</t>
  </si>
  <si>
    <t>Derecho Ambiental</t>
  </si>
  <si>
    <t>Derecho Comercial</t>
  </si>
  <si>
    <t>Derecho Constitucional</t>
  </si>
  <si>
    <t>Derecho Contractual</t>
  </si>
  <si>
    <t>Derecho de Familia</t>
  </si>
  <si>
    <t>Derecho de la Empresa</t>
  </si>
  <si>
    <t>Derecho de la Familia</t>
  </si>
  <si>
    <t>Derecho de Seguros</t>
  </si>
  <si>
    <t>Derecho del Mar</t>
  </si>
  <si>
    <t>Derecho Empresarial de los Negocios</t>
  </si>
  <si>
    <t>Derecho en Contratación Estatal y su Gestión</t>
  </si>
  <si>
    <t>Derecho Financiero</t>
  </si>
  <si>
    <t>Derecho Internacional</t>
  </si>
  <si>
    <t>Derecho Internacional de los Derechos Humanos y Derecho Internacional Humanitario</t>
  </si>
  <si>
    <t>Derecho Laboral y de la Seguridad Social</t>
  </si>
  <si>
    <t>Derecho Médico Sanitario</t>
  </si>
  <si>
    <t>Derecho Penal</t>
  </si>
  <si>
    <t>Derecho Procesal</t>
  </si>
  <si>
    <t>Derecho Tributario</t>
  </si>
  <si>
    <t>Derecho Urbano</t>
  </si>
  <si>
    <t>Doctorado en Ciencias Biomédicas</t>
  </si>
  <si>
    <t>Doctorado en Ciencias de la Dirección</t>
  </si>
  <si>
    <t>Doctorado en Derecho</t>
  </si>
  <si>
    <t>Doctorado en Economía</t>
  </si>
  <si>
    <t>Doctorado en Estudios Políticos e internacionales</t>
  </si>
  <si>
    <t>Doctorado en Investigación Clínica</t>
  </si>
  <si>
    <t>Educación para la Paz y Formación Ciudadana</t>
  </si>
  <si>
    <t>En Educación para Profesionales de la Salud (Virtual)</t>
  </si>
  <si>
    <t>en Gobernanza y Desarrollo Territorial</t>
  </si>
  <si>
    <t>Epidemiología</t>
  </si>
  <si>
    <t>Epidemiología-Convenio Con Universidad Ces-Medellín</t>
  </si>
  <si>
    <t>Especialización en anestesia cardiovascular y torácica</t>
  </si>
  <si>
    <t>Especialización en derecho procesal - armenia</t>
  </si>
  <si>
    <t>Especialización en derecho procesal - ibague</t>
  </si>
  <si>
    <t>Especialización en derecho procesal (bogota)</t>
  </si>
  <si>
    <t>Especialización en gestión de turismo sostenible bogota</t>
  </si>
  <si>
    <t>Especialización en gestión de turismo sostenible yopal</t>
  </si>
  <si>
    <t>especialización en radiología e imágenes diagnósticas</t>
  </si>
  <si>
    <t xml:space="preserve">Evaluación y Desarrollo de Proyectos </t>
  </si>
  <si>
    <t>Finanzas</t>
  </si>
  <si>
    <t>Fisioterapia en Paciente Adulto Crítico</t>
  </si>
  <si>
    <t xml:space="preserve">Gerencia de Marketing para Entornos Digitales </t>
  </si>
  <si>
    <t>Gerencia de Mercadeo</t>
  </si>
  <si>
    <t>Gerencia de Negocios Globales</t>
  </si>
  <si>
    <t>Gerencia de Proyectos de Construcción e Infraestructura</t>
  </si>
  <si>
    <t>Gerencia de Proyectos de Servicios de TIC</t>
  </si>
  <si>
    <t>Gerencia de proyectos de TIC</t>
  </si>
  <si>
    <t>Gerencia integal de Sérvicios de Salud</t>
  </si>
  <si>
    <t>Gerencia integal de Sérvicios de Salud (Modalidad Virtual)</t>
  </si>
  <si>
    <t>Gerencia Integral De Servicios De Salud (Virtual)</t>
  </si>
  <si>
    <t>Gerencia Pública y Control FiscaI</t>
  </si>
  <si>
    <t>Gerencia y Gestión Cultural</t>
  </si>
  <si>
    <t>Gerencia y Gestión Cultural (Modalidad Virtual)</t>
  </si>
  <si>
    <t>Gerenéia de la Social y Salud en el Trabajo</t>
  </si>
  <si>
    <t>Gestión Humana</t>
  </si>
  <si>
    <t>Ginecología Y Obstetricia</t>
  </si>
  <si>
    <t>Infectología</t>
  </si>
  <si>
    <t>Innovación Pedagógica (Virtual)</t>
  </si>
  <si>
    <t>Maestría en Actividad Física y Salud</t>
  </si>
  <si>
    <t>Maestría en Administración - MBA One Year</t>
  </si>
  <si>
    <t>Maestría en Administración - MBA Part Time</t>
  </si>
  <si>
    <t>Maestría en Administración de Salud</t>
  </si>
  <si>
    <t>Maestría en Arbitraje: Nacional, Internacional y de Inversión</t>
  </si>
  <si>
    <t>Maestría en Asuntos Globales y Procesos Políticos</t>
  </si>
  <si>
    <t>Maestría En Bioderecho y Bioética</t>
  </si>
  <si>
    <t>Maestría en Business Analytics</t>
  </si>
  <si>
    <t>Maestría en Ciencias de la Rehabilitación</t>
  </si>
  <si>
    <t>Maestría en Ciencias Naturales</t>
  </si>
  <si>
    <t>Maestría en Ciudades Inteligentes y Sostenibles</t>
  </si>
  <si>
    <t>Maestría en Conflicto, Memoria y Paz</t>
  </si>
  <si>
    <t>Maestría En Contratación Pública y su Gestión</t>
  </si>
  <si>
    <t>Maestría en Derecho</t>
  </si>
  <si>
    <t>Maestría en Derecho Administrativo</t>
  </si>
  <si>
    <t>Maestría en Derecho Corporativo</t>
  </si>
  <si>
    <t>Maestría en Derecho Internacional</t>
  </si>
  <si>
    <t>Maestría en Derecho Laboral y de la Seguridad Social</t>
  </si>
  <si>
    <t>Maestría en derecho penal</t>
  </si>
  <si>
    <t>Maestría en Derecho y Gestión Ambiental</t>
  </si>
  <si>
    <t>Maestría En Derecho y Gestión Urbanística</t>
  </si>
  <si>
    <t>Maestría en Dirección</t>
  </si>
  <si>
    <t>Maestría en Economía</t>
  </si>
  <si>
    <t>Maestría en Economía de las Políticas Públicas</t>
  </si>
  <si>
    <t>Maestría en Educación para Profesionales de la Salud</t>
  </si>
  <si>
    <t>Maestría en Emprendimiento e Innovación</t>
  </si>
  <si>
    <t>Maestría en Energías renovables</t>
  </si>
  <si>
    <t>Maestría en Epidemiología</t>
  </si>
  <si>
    <t>Maestría en Estudios Políticos e Internacionales</t>
  </si>
  <si>
    <t>Maestría en Estudios Sociales</t>
  </si>
  <si>
    <t>Maestría en Filosofía</t>
  </si>
  <si>
    <t>Maestría en Finanzas</t>
  </si>
  <si>
    <t>Maestría en Finanzas Cuantitativas</t>
  </si>
  <si>
    <t>Maestría En Gestión Estratégica De La Información E Innovación Digital</t>
  </si>
  <si>
    <t>Maestría en Ingeniería Biomédica</t>
  </si>
  <si>
    <t>Maestría En Inteligencia Emocional Y Bienestar</t>
  </si>
  <si>
    <t>Maestría en Liderazgo Estratégico para la Sostenibilidad</t>
  </si>
  <si>
    <t>Maestría en Marketing</t>
  </si>
  <si>
    <t>Maestría en Matemáticas Aplicadas y ciencias de la computación</t>
  </si>
  <si>
    <t>Maestría En Negocios y Derecho</t>
  </si>
  <si>
    <t>Maestría en Periodismo</t>
  </si>
  <si>
    <t>Maestría en Salud Pública</t>
  </si>
  <si>
    <t>Maestría En Seguridad y Salud en el Trabajo</t>
  </si>
  <si>
    <t>Maestría Estudios Políticos E Internacionales</t>
  </si>
  <si>
    <t>Maestríaen Derecho</t>
  </si>
  <si>
    <t>Maestrías GSB (Graduate School of Business)</t>
  </si>
  <si>
    <t>MBA Tiempo Completo</t>
  </si>
  <si>
    <t>MBA Tiempo Parcial</t>
  </si>
  <si>
    <t>Medicina Crítica y Cuidado Intensivo</t>
  </si>
  <si>
    <t>Medicina de Emergencias</t>
  </si>
  <si>
    <t>Medicina Interna</t>
  </si>
  <si>
    <t>Mercado de Capitales</t>
  </si>
  <si>
    <t>Neurocirugía</t>
  </si>
  <si>
    <t>Neurología</t>
  </si>
  <si>
    <t>Ortopedia y Traumatología</t>
  </si>
  <si>
    <t>Perfusión y Circulación Extracorpórea</t>
  </si>
  <si>
    <t>Psiquiatría</t>
  </si>
  <si>
    <t>Radiología</t>
  </si>
  <si>
    <t>Rehabilitación Cardiaca Pulmonar</t>
  </si>
  <si>
    <t>Rehabilitación Cardiaca Y Pulmonar</t>
  </si>
  <si>
    <t>Salud Ocupacional</t>
  </si>
  <si>
    <t>Seguridad Y Salud En El Trabajo</t>
  </si>
  <si>
    <t>Toxicología</t>
  </si>
  <si>
    <t>Traducción</t>
  </si>
  <si>
    <t>Urología</t>
  </si>
  <si>
    <t>4. AUTORIZACIÓN PROCESO DE COBRANZA
EEl estudiante (o su acudiente) y su codeudor autorizan de manera irrevocable, escrita, expresa, clara, concreta, suficiente, voluntaria e informada a la UNIVERSIDAD DEL  ROSARIO y/o quien haga sus veces y/o cualquiera de los cesionarios de todos los anteriores, para que en el evento de incumplimiento o constitución en mora de las obligaciones adquiridas y contenidas en los títulos valores otorgados como consecuencia de las operaciones de crédito con LA UNIVERSIDAD DEL ROSARIO, se inicie una gestión de cobranza preventiva, prejudicial o judicial, bajo los términos y condiciones mencionados a continuación y que se establecen en la ley 2033 de 2023:
(i) Los cobros que se hagan por gastos administrativos de cobranza y/o reintegro de los mismos, son diferentes y adicionales a las sanciones legales que contempla el título valor por el hecho del incumplimiento. (ii) Los gastos administrativos de cobranza y/o reintegro de los mismos se causan en el evento que se adelante algún tipo de actividad de recordación y/o de recuperación de la cartera, que conlleva la utilización de la infraestructura de personal, administrativa, de recursos físicos, de telecomunicaciones y tecnológicos, y corresponderán hasta el quince por ciento (15%) del valor  del título valor, del saldo en mora y/o del valor total de la obligación incumplida, y serán asumidos por el estudiante y su codeudor, suma a la que se le adicionarán los intereses moratorios que se causen y las demás sanciones e indemnizaciones autorizadas por la ley y pactados en el momento de la aprobación del crédito.
(iii) La gestión de cobranza pre judicial se iniciará una vez se verifique el incumplimiento de la obligación y se realiza mediante comunicación telefónica, SMS, o cualquier otro medio electrónico o correo físico, de acuerdo con la información suministrada por el estudiante y su codeudor para estos fines. (iv) El pago que se haga de las obligaciones objeto de gestión de cobranza se realizará únicamente en las cuentas de recaudo debidamente comunicadas por la UNIVERSIDAD DEL ROSARIO y/o quien haga sus veces y/o cualquiera de los cesionarios de todos los anteriores; no se utiliza servicio personalizado de recaudo, por lo que si se hace el pago en cuentas o por canales diferentes se considerará un pago no válido. (v) Los pagos recibidos se aplicarán de acuerdo con la política vigente, y de acuerdo con la aplicación de pagos contemplados en la misma.</t>
  </si>
  <si>
    <t xml:space="preserve">Esports Management  </t>
  </si>
  <si>
    <t>Biotecnología</t>
  </si>
  <si>
    <t>Criminología E Investigación Criminal</t>
  </si>
  <si>
    <t>Maestría En Asuntos Integrales De Familia</t>
  </si>
  <si>
    <t>Maestría En Derecho  (Renovación)</t>
  </si>
  <si>
    <t>Maestría En Branding Y Comunicación Digital</t>
  </si>
  <si>
    <t>Maestría En Supply Chain Management</t>
  </si>
  <si>
    <t>Maestría En Diseño E Innovación De Materiales</t>
  </si>
  <si>
    <t xml:space="preserve">Emprendimiento  </t>
  </si>
  <si>
    <t>Gerencia  estrategica de empresas  innovadoras</t>
  </si>
  <si>
    <t>Analítica de Datos y Mercados</t>
  </si>
  <si>
    <t>Recuerde: Esta linea de crédito solo aplica para estudiantes nuevos de PREGRADO</t>
  </si>
  <si>
    <t>DETALLES DE SUS PAGOS CREDITO 20% (CORTO PLAZO)</t>
  </si>
  <si>
    <r>
      <rPr>
        <b/>
        <sz val="10"/>
        <color theme="1"/>
        <rFont val="Calibri"/>
        <family val="2"/>
        <scheme val="minor"/>
      </rPr>
      <t>Recuerda que:</t>
    </r>
    <r>
      <rPr>
        <sz val="10"/>
        <color theme="1"/>
        <rFont val="Calibri"/>
        <family val="2"/>
        <scheme val="minor"/>
      </rPr>
      <t xml:space="preserve"> Al contratar esta línea de financiación es importante tener en cuenta que
1. Pagas el 10% de tu matrícula de contado
2. El 20% (corto plazo) de tu matrícula lo pagas durante el semestre académico hasta en 5 cuotas. 
3. EL 70% restante (largo plazo) lo pagas al finalizar tus estudios hasta 1,5 veces, del tiempo del período de estudios.
4. Se emitiran dos extractos mensualmente, uno por el componente de corto plazo y otro que corresponde a los conceptos generados en el larzo plazo
5. . En cualquier momento puedes hacer un abono extraordinario a capital previa solicitud.</t>
    </r>
  </si>
  <si>
    <t>Pago 20% Corto plazo</t>
  </si>
  <si>
    <t>Pago 70% Largo plazo</t>
  </si>
  <si>
    <t>SOLICITUD DE CRÉDITO LARGO PLAZO línea (UR FUTURO)</t>
  </si>
  <si>
    <t>VALOR A PAGAR MENSUAL DURANTE ESTUDIO</t>
  </si>
  <si>
    <t>Crédito durante estudio:</t>
  </si>
  <si>
    <t>Saldo a finalizar estudio:</t>
  </si>
  <si>
    <t>DETALLE DE SUS PAGOS CREDITO 70% (LARGO PLAZO) DURANTE TIEMPO DE ESTUDIO</t>
  </si>
  <si>
    <t>5. AUTORIZACIÓN TRATAMIENTO DEUDOR- CODEUDOR
Autorizamos el tratamiento de los datos personales a LA UNIVERSIDAD DEL ROSARIO para las siguientes finalidades: para establecer el cumplimiento de los requisitos administrativos y legales para la prestación de los servicios de financiación que ofrece la Universidad del Rosario; para procesar, reportar, revisar, validar, solicitar o divulgar con las entidades financieras toda la información referente a nuestro comportamiento financiero; para que reporte, consulte y divulgue directamente o a través de un tercero a la Asociación Bancaria y de Entidades Financieras de Colombia ASOBANCARIA, o a cualquier otro operador y/o fuente de información legalmente establecido, toda la información referente a nuestro comportamiento financiero que se relacione con el nacimiento, ejecución, modificación, liquidación y/o extinción de las obligaciones financieras que se deriven del presente contrato, en cualquier tiempo, y que podrá reflejarse en las bases de datos del operador CIFIN o ante cualquier otro operador de información crediticia y/o  fuente de información legalmente establecida.
La presente autorización se extiende para que LA UNIVERSIDAD DEL ROSARIO pueda compartir información con terceros públicos o privados, bien sea que éstos ostenten la condición de fuentes de información, operadores de información o usuarios, con quienes tenga vínculos jurídicos de cualquier naturaleza, todo conforme a lo establecido en las normas legales vigentes dentro del marco del Sistema de Administración de Riesgos de Lavado de Activos y Financiación al Terrorismo SARLAFT de LA UNIVERSIDAD DEL ROSARIO.
La permanencia de la información en las bases de datos será determinada por el ordenamiento jurídico aplicable, en especial por las normas legales y la jurisprudencia, los cuales contienen nuestros derechos y obligaciones, que, por ser públicos, conocemos plenamente.
Las comunicaciones derivadas de las anteriores finalidades, se podrán realizar a través de medios análogos, físicos y electrónicos y cualquier otro conocido o por conocer, por parte de la Universidad del Rosario y por parte de la entidad con quien la Universidad tenga convenio para ejecutar las actividades descritas en las finalidades.
La información personal que nos suministra, se utilizará solo para los fines autorizados, y se encuentra bajo nuestra custodia, y eventualmente en custodia con las entidades con quienes la Universidad tiene convenio para ejecutar este tipo de actividades, contando con todas las medidas de seguridad físicas, técnicas y administrativas para evitar su perdida, adulteración, uso fraudulento o no adecuado. En caso que la custodia y almacenamiento sea realizado por una entidad con la que se tenga relación contractual, Ustedes autorizan la transmisión de sus datos personales, incluyendo los datos personales sensibles a un tercer país, que cuenta con los estándares de seguridad en la protección de datos personales fijados por la Superintendencia de Industria y Comercio.
En su calidad de titulares tienen derecho a conocer, actualizar, incluir y rectificar sus datos personales, también podrán solicitar la supresión o revocar la autorización otorgada para su tratamiento. En caso de un reclamo o consulta relativa a sus datos personales, puede realizarla ingresando la petición en la opción “solicitudes” de la página web de la Universidad, remitiendo la solicitud al correo electrónico habeasdata@urosario.edu.co, o dejando su petición en el buzón físico ubicado en el Edificio Santafé Carrera 6 N° 12 C - 13 Bogotá D.C. en el horario de atención de lunes a viernes 7:00 a. m. a 7:00 p. m. y los sábados de 8:00 a. m. a 1:00 p. m.</t>
  </si>
  <si>
    <t>SOLICITUD DE CRÉDITO CORTO PLAZO (línea 80%-20%)</t>
  </si>
  <si>
    <t>SOLICITUD DE CRÉDITO CORTO PLAZO (línea (20-40-40)</t>
  </si>
  <si>
    <t>5. AUTORIZACIÓN TRATAMIENTO DEUDOR- CODEUDOR
Autorizamos el tratamiento de los datos personales a LA UNIVERSIDAD DEL ROSARIO para las siguientes finalidades: para establecer el cumplimiento de los requisitos administrativos y legales para la prestación de los servicios de financiación que ofrece la Universidad del Rosario; para procesar, reportar, revisar, validar, solicitar o divulgar con las entidades financieras toda la información referente a nuestro comportamiento financiero; para que reporte, consulte y divulgue directamente o a través de un tercero a la Asociación Bancaria y de Entidades Financieras de Colombia ASOBANCARIA, o a cualquier otro operador y/o fuente de información legalmente establecido, toda la información referente a nuestro comportamiento financiero que se relacione con el nacimiento, ejecución, modificación, liquidación y/o extinción de las obligaciones financieras que se deriven del presente contrato, en cualquier tiempo, y que podrá reflejarse en las bases de datos del operador CIFIN o ante cualquier otro operador de información crediticia y/o  fuente de información legalmente establecida.
Autorizamos a LA UNNIVERSIDAD DEL ROSARIO para que que los datos recolectados correspondientes a nombre, número de documento, correo electrónico y teléfono de contacto puedan ser capturados, almacenados, actualizados, usados, procesados, suprimidos, anonimizados, disociados, transmitidos y transferidos a la entidad FINCOMERCIO, para la oferta de servicios crediticios, financieros y/o comerciales por parte de esta, como  tercero aliado de LA UNIVERSIDAD. 
La presente autorización se extiende para que LA UNIVERSIDAD DEL ROSARIO pueda compartir información con terceros públicos o privados, bien sea que éstos ostenten la condición de fuentes de información, operadores de información o usuarios, con quienes tenga vínculos jurídicos de cualquier naturaleza, todo conforme a lo establecido en las normas legales vigentes dentro del marco del Sistema de Administración de Riesgos de Lavado de Activos y Financiación al Terrorismo SARLAFT de LA UNIVERSIDAD DEL ROSARIO.
La permanencia de la información en las bases de datos será determinada por el ordenamiento jurídico aplicable, en especial por las normas legales y la jurisprudencia, los cuales contienen nuestros derechos y obligaciones, que, por ser públicos, conocemos plenamente.
Las comunicaciones derivadas de las anteriores finalidades, se podrán realizar a través de medios análogos, físicos y electrónicos y cualquier otro conocido o por conocer, por parte de la Universidad del Rosario y por parte de la entidad con quien la Universidad tenga convenio para ejecutar las actividades descritas en las finalidades.
La información personal que nos suministra, se utilizará solo para los fines autorizados, y se encuentra bajo nuestra custodia, y eventualmente en custodia con las entidades con quienes la Universidad tiene convenio para ejecutar este tipo de actividades, contando con todas las medidas de seguridad físicas, técnicas y administrativas para evitar su perdida, adulteración, uso fraudulento o no adecuado. En caso que la custodia y almacenamiento sea realizado por una entidad con la que se tenga relación contractual, Ustedes autorizan la transmisión de sus datos personales, incluyendo los datos personales sensibles a un tercer país, que cuenta con los estándares de seguridad en la protección de datos personales fijados por la Superintendencia de Industria y Comercio.
En su calidad de titulares tienen derecho a conocer, actualizar, incluir y rectificar sus datos personales, también podrán solicitar la supresión o revocar la autorización otorgada para su tratamiento. En caso de un reclamo o consulta relativa a sus datos personales, puede realizarla ingresando la petición en la opción “solicitudes” de la página web de la Universidad, remitiendo la solicitud al correo electrónico habeasdata@urosario.edu.co, o dejando su petición en el buzón físico ubicado en el Edificio Santafé Carrera 6 N° 12 C - 13 Bogotá D.C. en el horario de atención de lunes a viernes 7:00 a. m. a 7:00 p. m. y los sábados de 8:00 a. m. a 1:00 p.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</si>
</sst>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quot;$&quot;\ #,##0"/>
    <numFmt numFmtId="165" formatCode="[$$-240A]\ #,##0"/>
    <numFmt numFmtId="166" formatCode="&quot;$&quot;\ #,##0_);[Red]\(&quot;$&quot;\ #,##0\)"/>
    <numFmt numFmtId="167" formatCode="0.0%"/>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rgb="FFC00000"/>
      <name val="Calibri"/>
      <family val="2"/>
      <scheme val="minor"/>
    </font>
    <font>
      <b/>
      <sz val="11"/>
      <color rgb="FFC00000"/>
      <name val="Calibri"/>
      <family val="2"/>
      <scheme val="minor"/>
    </font>
    <font>
      <sz val="9"/>
      <color theme="1"/>
      <name val="Calibri"/>
      <family val="2"/>
      <scheme val="minor"/>
    </font>
    <font>
      <sz val="8"/>
      <name val="Calibri"/>
      <family val="2"/>
      <scheme val="minor"/>
    </font>
    <font>
      <sz val="14"/>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sz val="10"/>
      <name val="Calibri"/>
      <family val="2"/>
      <scheme val="minor"/>
    </font>
    <font>
      <b/>
      <sz val="10"/>
      <color rgb="FFFF0000"/>
      <name val="Calibri"/>
      <family val="2"/>
      <scheme val="minor"/>
    </font>
    <font>
      <b/>
      <sz val="10"/>
      <color theme="0"/>
      <name val="Calibri"/>
      <family val="2"/>
      <scheme val="minor"/>
    </font>
    <font>
      <b/>
      <sz val="10"/>
      <color rgb="FFC00000"/>
      <name val="Calibri"/>
      <family val="2"/>
      <scheme val="minor"/>
    </font>
    <font>
      <sz val="11"/>
      <color theme="0"/>
      <name val="Calibri"/>
      <family val="2"/>
      <scheme val="minor"/>
    </font>
    <font>
      <sz val="11"/>
      <color rgb="FFC00000"/>
      <name val="Calibri"/>
      <family val="2"/>
      <scheme val="minor"/>
    </font>
    <font>
      <sz val="11"/>
      <color rgb="FF000000"/>
      <name val="Candara"/>
      <family val="2"/>
    </font>
  </fonts>
  <fills count="8">
    <fill>
      <patternFill patternType="none"/>
    </fill>
    <fill>
      <patternFill patternType="gray125"/>
    </fill>
    <fill>
      <patternFill patternType="solid">
        <fgColor rgb="FFA80000"/>
        <bgColor indexed="64"/>
      </patternFill>
    </fill>
    <fill>
      <patternFill patternType="solid">
        <fgColor theme="0"/>
        <bgColor indexed="64"/>
      </patternFill>
    </fill>
    <fill>
      <patternFill patternType="solid">
        <fgColor theme="0" tint="-4.9989318521683403E-2"/>
        <bgColor indexed="64"/>
      </patternFill>
    </fill>
    <fill>
      <patternFill patternType="solid">
        <fgColor rgb="FF774A31"/>
        <bgColor indexed="64"/>
      </patternFill>
    </fill>
    <fill>
      <patternFill patternType="solid">
        <fgColor rgb="FF002060"/>
        <bgColor indexed="64"/>
      </patternFill>
    </fill>
    <fill>
      <patternFill patternType="solid">
        <fgColor theme="5" tint="0.79998168889431442"/>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442">
    <xf numFmtId="0" fontId="0" fillId="0" borderId="0" xfId="0"/>
    <xf numFmtId="0" fontId="0" fillId="0" borderId="1" xfId="0" applyBorder="1" applyAlignment="1" applyProtection="1">
      <alignment horizontal="center" vertical="center"/>
      <protection locked="0"/>
    </xf>
    <xf numFmtId="0" fontId="3" fillId="0" borderId="0" xfId="0" applyFont="1"/>
    <xf numFmtId="0" fontId="2" fillId="2" borderId="2" xfId="0" applyFont="1" applyFill="1" applyBorder="1" applyAlignment="1">
      <alignment horizontal="center" vertical="center" wrapText="1"/>
    </xf>
    <xf numFmtId="1" fontId="0" fillId="0" borderId="2" xfId="0" applyNumberFormat="1" applyBorder="1" applyAlignment="1">
      <alignment vertical="center"/>
    </xf>
    <xf numFmtId="17" fontId="0" fillId="0" borderId="2" xfId="0" applyNumberFormat="1" applyBorder="1" applyAlignment="1">
      <alignment vertical="center"/>
    </xf>
    <xf numFmtId="166" fontId="0" fillId="0" borderId="2" xfId="0" applyNumberFormat="1" applyBorder="1" applyAlignment="1">
      <alignment vertical="center"/>
    </xf>
    <xf numFmtId="0" fontId="0" fillId="0" borderId="2" xfId="0" applyBorder="1" applyAlignment="1">
      <alignment vertical="center"/>
    </xf>
    <xf numFmtId="0" fontId="0" fillId="0" borderId="0" xfId="0" applyBorder="1"/>
    <xf numFmtId="0" fontId="0" fillId="0" borderId="0" xfId="0" applyBorder="1" applyAlignment="1">
      <alignment vertical="center"/>
    </xf>
    <xf numFmtId="0" fontId="0" fillId="0" borderId="7" xfId="0" applyBorder="1" applyAlignment="1"/>
    <xf numFmtId="0" fontId="0" fillId="0" borderId="8" xfId="0" applyBorder="1" applyAlignment="1">
      <alignment vertical="center"/>
    </xf>
    <xf numFmtId="0" fontId="0" fillId="0" borderId="7" xfId="0" applyBorder="1" applyAlignment="1">
      <alignment vertical="center"/>
    </xf>
    <xf numFmtId="0" fontId="0" fillId="0" borderId="7" xfId="0" applyBorder="1"/>
    <xf numFmtId="0" fontId="0" fillId="0" borderId="9" xfId="0" applyBorder="1"/>
    <xf numFmtId="0" fontId="0" fillId="0" borderId="10" xfId="0" applyBorder="1"/>
    <xf numFmtId="0" fontId="0" fillId="0" borderId="11" xfId="0" applyBorder="1"/>
    <xf numFmtId="0" fontId="0" fillId="0" borderId="3" xfId="0" applyBorder="1" applyAlignment="1">
      <alignment horizontal="center"/>
    </xf>
    <xf numFmtId="0" fontId="0" fillId="0" borderId="10" xfId="0" applyBorder="1" applyAlignment="1">
      <alignment vertical="center"/>
    </xf>
    <xf numFmtId="0" fontId="0" fillId="0" borderId="12" xfId="0" applyBorder="1" applyAlignment="1">
      <alignment wrapText="1"/>
    </xf>
    <xf numFmtId="0" fontId="0" fillId="0" borderId="2" xfId="0" applyBorder="1"/>
    <xf numFmtId="166" fontId="0" fillId="0" borderId="2" xfId="0" applyNumberFormat="1" applyBorder="1"/>
    <xf numFmtId="0" fontId="0" fillId="0" borderId="15" xfId="0" applyBorder="1" applyAlignment="1" applyProtection="1">
      <alignment horizontal="center" vertical="center"/>
      <protection locked="0"/>
    </xf>
    <xf numFmtId="0" fontId="0" fillId="0" borderId="9" xfId="0" applyBorder="1" applyAlignment="1">
      <alignment vertical="center"/>
    </xf>
    <xf numFmtId="0" fontId="0" fillId="0" borderId="8" xfId="0" applyBorder="1"/>
    <xf numFmtId="0" fontId="0" fillId="0" borderId="0" xfId="0" applyBorder="1" applyAlignment="1" applyProtection="1">
      <alignment vertical="center"/>
      <protection locked="0"/>
    </xf>
    <xf numFmtId="0" fontId="0" fillId="0" borderId="12" xfId="0" applyBorder="1"/>
    <xf numFmtId="0" fontId="0" fillId="0" borderId="3" xfId="0" applyBorder="1"/>
    <xf numFmtId="0" fontId="0" fillId="0" borderId="13" xfId="0" applyBorder="1"/>
    <xf numFmtId="0" fontId="0" fillId="0" borderId="5" xfId="0" applyBorder="1"/>
    <xf numFmtId="164" fontId="0" fillId="0" borderId="0" xfId="0" applyNumberFormat="1" applyBorder="1" applyAlignment="1">
      <alignment horizontal="center" vertical="center"/>
    </xf>
    <xf numFmtId="9" fontId="0" fillId="0" borderId="0" xfId="0" applyNumberFormat="1" applyBorder="1" applyAlignment="1">
      <alignment horizontal="center" vertical="center"/>
    </xf>
    <xf numFmtId="14" fontId="0" fillId="0" borderId="3" xfId="0" applyNumberFormat="1" applyBorder="1" applyAlignment="1"/>
    <xf numFmtId="14" fontId="0" fillId="0" borderId="3" xfId="0" applyNumberFormat="1" applyBorder="1" applyAlignment="1">
      <alignment horizontal="center"/>
    </xf>
    <xf numFmtId="0" fontId="0" fillId="0" borderId="0" xfId="0" applyBorder="1" applyAlignment="1"/>
    <xf numFmtId="9" fontId="0" fillId="0" borderId="33" xfId="2" applyFont="1" applyBorder="1" applyAlignment="1" applyProtection="1">
      <alignment horizontal="center" vertical="center"/>
      <protection hidden="1"/>
    </xf>
    <xf numFmtId="164" fontId="0" fillId="0" borderId="22" xfId="0" applyNumberFormat="1" applyBorder="1" applyAlignment="1" applyProtection="1">
      <alignment vertical="center"/>
      <protection locked="0"/>
    </xf>
    <xf numFmtId="0" fontId="0" fillId="0" borderId="25" xfId="0" applyBorder="1" applyAlignment="1" applyProtection="1">
      <alignment horizontal="center" vertical="center"/>
      <protection locked="0"/>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11" fillId="0" borderId="4" xfId="0" applyFont="1" applyBorder="1" applyAlignment="1">
      <alignment vertical="center"/>
    </xf>
    <xf numFmtId="164" fontId="0" fillId="0" borderId="22" xfId="0" applyNumberFormat="1" applyBorder="1" applyAlignment="1" applyProtection="1">
      <alignment horizontal="center" vertical="center"/>
      <protection locked="0"/>
    </xf>
    <xf numFmtId="0" fontId="0" fillId="0" borderId="0" xfId="0" applyAlignment="1">
      <alignment vertical="center"/>
    </xf>
    <xf numFmtId="0" fontId="0" fillId="0" borderId="0" xfId="0" applyAlignment="1">
      <alignment wrapText="1"/>
    </xf>
    <xf numFmtId="0" fontId="0" fillId="0" borderId="0" xfId="0" applyFill="1"/>
    <xf numFmtId="9" fontId="0" fillId="0" borderId="11" xfId="2"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xf numFmtId="0" fontId="0" fillId="0" borderId="0" xfId="0" applyFill="1" applyBorder="1"/>
    <xf numFmtId="0" fontId="0" fillId="0" borderId="7" xfId="0" applyBorder="1" applyAlignment="1">
      <alignment horizontal="center" vertical="center"/>
    </xf>
    <xf numFmtId="0" fontId="0" fillId="0" borderId="2" xfId="0" applyBorder="1" applyAlignment="1" applyProtection="1">
      <alignment horizontal="center" vertical="center"/>
      <protection locked="0"/>
    </xf>
    <xf numFmtId="0" fontId="0" fillId="0" borderId="12" xfId="0" applyBorder="1" applyAlignment="1">
      <alignment horizontal="center"/>
    </xf>
    <xf numFmtId="0" fontId="0" fillId="0" borderId="23" xfId="0" applyBorder="1" applyAlignment="1" applyProtection="1">
      <alignment horizontal="center" vertical="center"/>
      <protection locked="0"/>
    </xf>
    <xf numFmtId="0" fontId="0" fillId="0" borderId="11" xfId="0" applyBorder="1" applyAlignment="1"/>
    <xf numFmtId="14" fontId="0" fillId="0" borderId="13" xfId="0" applyNumberFormat="1" applyBorder="1" applyAlignment="1"/>
    <xf numFmtId="0" fontId="0" fillId="0" borderId="4"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pplyProtection="1">
      <alignment vertical="center"/>
      <protection locked="0"/>
    </xf>
    <xf numFmtId="0" fontId="9" fillId="0" borderId="2" xfId="0" applyFont="1" applyBorder="1" applyAlignment="1" applyProtection="1">
      <alignment vertical="center"/>
      <protection locked="0"/>
    </xf>
    <xf numFmtId="0" fontId="0" fillId="0" borderId="14" xfId="0" applyBorder="1" applyAlignment="1" applyProtection="1">
      <alignment vertical="center"/>
      <protection locked="0"/>
    </xf>
    <xf numFmtId="0" fontId="6" fillId="0" borderId="4" xfId="0" applyFont="1" applyBorder="1" applyAlignment="1" applyProtection="1">
      <alignment vertical="center"/>
      <protection locked="0"/>
    </xf>
    <xf numFmtId="9" fontId="14" fillId="0" borderId="22" xfId="0" applyNumberFormat="1" applyFont="1" applyBorder="1" applyAlignment="1" applyProtection="1">
      <alignment horizontal="center" vertical="center"/>
    </xf>
    <xf numFmtId="0" fontId="0" fillId="0" borderId="2" xfId="0" applyBorder="1" applyProtection="1">
      <protection locked="0"/>
    </xf>
    <xf numFmtId="9" fontId="0" fillId="0" borderId="23" xfId="2" applyFont="1" applyBorder="1" applyAlignment="1" applyProtection="1">
      <alignment horizontal="center" vertical="center"/>
      <protection locked="0"/>
    </xf>
    <xf numFmtId="9" fontId="0" fillId="0" borderId="0" xfId="0" applyNumberFormat="1" applyBorder="1" applyAlignment="1" applyProtection="1">
      <alignment horizontal="center" vertical="center"/>
    </xf>
    <xf numFmtId="0" fontId="22" fillId="0" borderId="0" xfId="0" applyFont="1"/>
    <xf numFmtId="0" fontId="0" fillId="0" borderId="8"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0" fillId="0" borderId="0" xfId="0" applyBorder="1" applyProtection="1"/>
    <xf numFmtId="0" fontId="0" fillId="0" borderId="11" xfId="0" applyBorder="1" applyProtection="1"/>
    <xf numFmtId="0" fontId="3" fillId="0" borderId="32" xfId="0" applyFont="1" applyBorder="1" applyAlignment="1" applyProtection="1">
      <alignment horizontal="left" vertical="center"/>
    </xf>
    <xf numFmtId="0" fontId="3" fillId="0" borderId="31" xfId="0" applyFont="1" applyBorder="1" applyAlignment="1" applyProtection="1">
      <alignment horizontal="right" vertical="center"/>
    </xf>
    <xf numFmtId="0" fontId="3" fillId="0" borderId="34" xfId="0" applyFont="1" applyBorder="1" applyAlignment="1" applyProtection="1">
      <alignment horizontal="left" vertical="center"/>
    </xf>
    <xf numFmtId="0" fontId="3" fillId="0" borderId="27" xfId="0" applyFont="1" applyBorder="1" applyAlignment="1" applyProtection="1">
      <alignment horizontal="right" vertical="center"/>
    </xf>
    <xf numFmtId="0" fontId="3" fillId="0" borderId="19" xfId="0" applyFont="1" applyBorder="1" applyAlignment="1" applyProtection="1">
      <alignment wrapText="1"/>
    </xf>
    <xf numFmtId="14" fontId="14" fillId="0" borderId="19" xfId="0" applyNumberFormat="1" applyFont="1" applyBorder="1" applyAlignment="1" applyProtection="1">
      <alignment horizontal="center"/>
    </xf>
    <xf numFmtId="0" fontId="3" fillId="0" borderId="22" xfId="0" applyFont="1" applyBorder="1" applyAlignment="1" applyProtection="1"/>
    <xf numFmtId="0" fontId="14" fillId="0" borderId="22" xfId="0" applyFont="1" applyBorder="1" applyAlignment="1" applyProtection="1">
      <alignment horizontal="center"/>
    </xf>
    <xf numFmtId="0" fontId="3" fillId="0" borderId="22" xfId="0" applyFont="1" applyBorder="1" applyAlignment="1" applyProtection="1">
      <alignment vertical="center"/>
    </xf>
    <xf numFmtId="0" fontId="14" fillId="0" borderId="22" xfId="0" applyFont="1" applyBorder="1" applyAlignment="1" applyProtection="1">
      <alignment horizontal="center" vertical="center"/>
    </xf>
    <xf numFmtId="164" fontId="14" fillId="0" borderId="22" xfId="0" applyNumberFormat="1" applyFont="1" applyBorder="1" applyAlignment="1" applyProtection="1">
      <alignment horizontal="center" vertical="center"/>
    </xf>
    <xf numFmtId="165" fontId="15" fillId="0" borderId="22" xfId="0" applyNumberFormat="1" applyFont="1" applyBorder="1" applyAlignment="1" applyProtection="1">
      <alignment horizontal="center" vertical="center"/>
    </xf>
    <xf numFmtId="1" fontId="0" fillId="0" borderId="21" xfId="0" applyNumberFormat="1" applyBorder="1" applyAlignment="1" applyProtection="1">
      <alignment vertical="center"/>
    </xf>
    <xf numFmtId="17" fontId="0" fillId="0" borderId="22" xfId="0" applyNumberFormat="1" applyBorder="1" applyAlignment="1" applyProtection="1">
      <alignment vertical="center"/>
    </xf>
    <xf numFmtId="166" fontId="0" fillId="0" borderId="22" xfId="0" applyNumberFormat="1" applyBorder="1" applyAlignment="1" applyProtection="1">
      <alignment vertical="center"/>
    </xf>
    <xf numFmtId="0" fontId="0" fillId="0" borderId="22" xfId="0" applyBorder="1" applyProtection="1"/>
    <xf numFmtId="166" fontId="0" fillId="0" borderId="22" xfId="0" applyNumberFormat="1" applyBorder="1" applyProtection="1"/>
    <xf numFmtId="0" fontId="0" fillId="0" borderId="21" xfId="0" applyBorder="1" applyAlignment="1" applyProtection="1">
      <alignment vertical="center"/>
    </xf>
    <xf numFmtId="0" fontId="9" fillId="0" borderId="24" xfId="0" applyFont="1" applyBorder="1" applyAlignment="1" applyProtection="1">
      <alignment vertical="center"/>
    </xf>
    <xf numFmtId="0" fontId="0" fillId="0" borderId="25" xfId="0" applyBorder="1" applyProtection="1"/>
    <xf numFmtId="0" fontId="0" fillId="0" borderId="25" xfId="0" applyBorder="1" applyAlignment="1" applyProtection="1">
      <alignment vertical="center"/>
    </xf>
    <xf numFmtId="0" fontId="0" fillId="0" borderId="4" xfId="0" applyBorder="1" applyAlignment="1" applyProtection="1">
      <alignment vertical="center"/>
    </xf>
    <xf numFmtId="0" fontId="0" fillId="0" borderId="2" xfId="0" applyBorder="1" applyAlignment="1" applyProtection="1">
      <alignment vertical="center"/>
    </xf>
    <xf numFmtId="0" fontId="0" fillId="0" borderId="7" xfId="0" applyBorder="1" applyAlignment="1" applyProtection="1">
      <alignment vertical="center"/>
    </xf>
    <xf numFmtId="0" fontId="0" fillId="0" borderId="9" xfId="0" applyBorder="1" applyAlignment="1" applyProtection="1">
      <alignment vertical="center"/>
    </xf>
    <xf numFmtId="0" fontId="0" fillId="0" borderId="8" xfId="0" applyBorder="1" applyAlignment="1" applyProtection="1">
      <alignment vertical="center"/>
    </xf>
    <xf numFmtId="0" fontId="6" fillId="0" borderId="4" xfId="0" applyFont="1" applyBorder="1" applyAlignment="1" applyProtection="1">
      <alignment vertical="center"/>
    </xf>
    <xf numFmtId="0" fontId="0" fillId="0" borderId="0" xfId="0" applyBorder="1" applyAlignment="1" applyProtection="1">
      <alignment vertical="center"/>
    </xf>
    <xf numFmtId="0" fontId="0" fillId="0" borderId="12" xfId="0" applyBorder="1" applyProtection="1"/>
    <xf numFmtId="0" fontId="0" fillId="0" borderId="3" xfId="0" applyBorder="1" applyProtection="1"/>
    <xf numFmtId="0" fontId="0" fillId="0" borderId="13" xfId="0" applyBorder="1" applyProtection="1"/>
    <xf numFmtId="0" fontId="0" fillId="0" borderId="0" xfId="0" applyProtection="1"/>
    <xf numFmtId="0" fontId="0" fillId="0" borderId="2" xfId="0" applyBorder="1" applyAlignment="1" applyProtection="1">
      <alignment horizontal="center" vertical="center"/>
      <protection locked="0"/>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1" xfId="0" applyFont="1" applyBorder="1" applyAlignment="1" applyProtection="1">
      <alignment horizontal="center" vertical="center"/>
    </xf>
    <xf numFmtId="0" fontId="0" fillId="0" borderId="0" xfId="0" applyFill="1" applyBorder="1" applyProtection="1"/>
    <xf numFmtId="0" fontId="0" fillId="0" borderId="0" xfId="0" applyFill="1" applyProtection="1"/>
    <xf numFmtId="0" fontId="20" fillId="0" borderId="8" xfId="0" applyFont="1" applyFill="1" applyBorder="1" applyProtection="1"/>
    <xf numFmtId="0" fontId="21" fillId="0" borderId="7" xfId="0" applyFont="1" applyFill="1" applyBorder="1" applyProtection="1"/>
    <xf numFmtId="0" fontId="21" fillId="0" borderId="9" xfId="0" applyFont="1" applyFill="1" applyBorder="1" applyProtection="1"/>
    <xf numFmtId="0" fontId="21" fillId="0" borderId="0" xfId="0" applyFont="1" applyFill="1" applyBorder="1" applyProtection="1"/>
    <xf numFmtId="0" fontId="20" fillId="0" borderId="10" xfId="0" applyFont="1" applyFill="1" applyBorder="1" applyProtection="1"/>
    <xf numFmtId="0" fontId="4" fillId="0" borderId="0" xfId="0" applyFont="1" applyFill="1" applyBorder="1" applyAlignment="1" applyProtection="1">
      <alignment vertical="center"/>
    </xf>
    <xf numFmtId="0" fontId="4" fillId="0" borderId="11" xfId="0" applyFont="1" applyFill="1" applyBorder="1" applyAlignment="1" applyProtection="1">
      <alignment vertical="center"/>
    </xf>
    <xf numFmtId="0" fontId="20" fillId="0" borderId="0" xfId="0" applyFont="1" applyFill="1" applyBorder="1" applyProtection="1"/>
    <xf numFmtId="0" fontId="20" fillId="0" borderId="11" xfId="0" applyFont="1" applyFill="1" applyBorder="1" applyProtection="1"/>
    <xf numFmtId="0" fontId="5" fillId="0" borderId="11" xfId="0" applyFont="1" applyFill="1" applyBorder="1" applyAlignment="1" applyProtection="1">
      <alignment horizontal="center" vertical="center"/>
    </xf>
    <xf numFmtId="0" fontId="0" fillId="0" borderId="11" xfId="0"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0" fillId="0" borderId="4" xfId="0" applyBorder="1" applyAlignment="1" applyProtection="1">
      <alignment wrapText="1"/>
    </xf>
    <xf numFmtId="14" fontId="12" fillId="0" borderId="6" xfId="0" applyNumberFormat="1" applyFont="1" applyBorder="1" applyAlignment="1" applyProtection="1">
      <alignment horizontal="center"/>
    </xf>
    <xf numFmtId="0" fontId="16" fillId="0" borderId="11" xfId="0" applyFont="1" applyFill="1" applyBorder="1" applyAlignment="1" applyProtection="1">
      <alignment horizontal="center" vertical="center" wrapText="1"/>
    </xf>
    <xf numFmtId="0" fontId="0" fillId="0" borderId="8" xfId="0" applyBorder="1" applyAlignment="1" applyProtection="1"/>
    <xf numFmtId="0" fontId="12" fillId="0" borderId="9" xfId="0" applyFont="1" applyBorder="1" applyAlignment="1" applyProtection="1">
      <alignment horizontal="center"/>
    </xf>
    <xf numFmtId="0" fontId="12" fillId="0" borderId="6" xfId="0" applyFont="1" applyBorder="1" applyAlignment="1" applyProtection="1">
      <alignment horizontal="center" vertical="center"/>
    </xf>
    <xf numFmtId="164" fontId="12" fillId="0" borderId="6" xfId="0" applyNumberFormat="1" applyFont="1" applyBorder="1" applyAlignment="1" applyProtection="1">
      <alignment horizontal="center" vertical="center"/>
    </xf>
    <xf numFmtId="9" fontId="12" fillId="0" borderId="6" xfId="0" applyNumberFormat="1" applyFont="1" applyBorder="1" applyAlignment="1" applyProtection="1">
      <alignment horizontal="center" vertical="center"/>
    </xf>
    <xf numFmtId="0" fontId="8" fillId="0" borderId="10" xfId="0" applyFont="1" applyBorder="1" applyAlignment="1" applyProtection="1">
      <alignment horizontal="left"/>
    </xf>
    <xf numFmtId="0" fontId="8" fillId="0" borderId="0" xfId="0" applyFont="1" applyBorder="1" applyAlignment="1" applyProtection="1">
      <alignment horizontal="left"/>
    </xf>
    <xf numFmtId="0" fontId="0" fillId="0" borderId="4" xfId="0" applyBorder="1" applyAlignment="1" applyProtection="1"/>
    <xf numFmtId="165" fontId="13" fillId="0" borderId="6" xfId="0" applyNumberFormat="1" applyFont="1" applyBorder="1" applyAlignment="1" applyProtection="1">
      <alignment horizontal="center" vertical="center"/>
    </xf>
    <xf numFmtId="0" fontId="2" fillId="2" borderId="2" xfId="0" applyFont="1" applyFill="1" applyBorder="1" applyAlignment="1" applyProtection="1">
      <alignment horizontal="center" vertical="center" wrapText="1"/>
    </xf>
    <xf numFmtId="1" fontId="0" fillId="0" borderId="2" xfId="0" applyNumberFormat="1" applyBorder="1" applyAlignment="1" applyProtection="1">
      <alignment vertical="center"/>
    </xf>
    <xf numFmtId="17" fontId="0" fillId="0" borderId="2" xfId="0" applyNumberFormat="1" applyBorder="1" applyAlignment="1" applyProtection="1">
      <alignment vertical="center"/>
    </xf>
    <xf numFmtId="166" fontId="0" fillId="0" borderId="2" xfId="0" applyNumberFormat="1" applyBorder="1" applyAlignment="1" applyProtection="1">
      <alignment vertical="center"/>
    </xf>
    <xf numFmtId="0" fontId="0" fillId="0" borderId="2" xfId="0" applyBorder="1" applyProtection="1"/>
    <xf numFmtId="166" fontId="0" fillId="0" borderId="2" xfId="0" applyNumberFormat="1" applyBorder="1" applyProtection="1"/>
    <xf numFmtId="0" fontId="9" fillId="0" borderId="4" xfId="0" applyFont="1" applyBorder="1" applyAlignment="1" applyProtection="1">
      <alignment vertical="center"/>
    </xf>
    <xf numFmtId="0" fontId="0" fillId="0" borderId="5" xfId="0" applyBorder="1" applyProtection="1"/>
    <xf numFmtId="0" fontId="2" fillId="0" borderId="11" xfId="0" applyFont="1" applyFill="1" applyBorder="1" applyAlignment="1" applyProtection="1">
      <alignment horizontal="center" vertical="center" wrapText="1"/>
    </xf>
    <xf numFmtId="0" fontId="0" fillId="0" borderId="11" xfId="0" applyFill="1" applyBorder="1" applyAlignment="1" applyProtection="1">
      <alignment horizontal="left" vertical="center"/>
    </xf>
    <xf numFmtId="0" fontId="0" fillId="0" borderId="11" xfId="0" applyFill="1" applyBorder="1" applyAlignment="1" applyProtection="1">
      <alignment vertical="center"/>
    </xf>
    <xf numFmtId="0" fontId="3" fillId="0" borderId="11" xfId="0" applyFont="1" applyFill="1" applyBorder="1" applyAlignment="1" applyProtection="1">
      <alignment horizontal="center" vertical="center"/>
    </xf>
    <xf numFmtId="164" fontId="0" fillId="0" borderId="11" xfId="0" applyNumberFormat="1" applyFill="1" applyBorder="1" applyAlignment="1" applyProtection="1">
      <alignment horizontal="right" vertical="center"/>
    </xf>
    <xf numFmtId="164" fontId="0" fillId="0" borderId="11" xfId="0" applyNumberFormat="1" applyFill="1" applyBorder="1" applyAlignment="1" applyProtection="1">
      <alignment horizontal="left" vertical="center"/>
    </xf>
    <xf numFmtId="0" fontId="2" fillId="0" borderId="11" xfId="0" applyFont="1" applyFill="1" applyBorder="1" applyAlignment="1" applyProtection="1">
      <alignment horizontal="center" vertical="center"/>
    </xf>
    <xf numFmtId="164" fontId="3" fillId="0" borderId="11" xfId="0" applyNumberFormat="1" applyFont="1" applyFill="1" applyBorder="1" applyAlignment="1" applyProtection="1">
      <alignment horizontal="right" vertical="center"/>
    </xf>
    <xf numFmtId="0" fontId="2" fillId="0" borderId="11" xfId="0" applyFont="1" applyFill="1" applyBorder="1" applyAlignment="1" applyProtection="1">
      <alignment horizontal="center" vertical="top" wrapText="1"/>
    </xf>
    <xf numFmtId="0" fontId="10" fillId="0" borderId="11" xfId="0" applyFont="1" applyFill="1" applyBorder="1" applyAlignment="1" applyProtection="1">
      <alignment horizontal="left" vertical="top" wrapText="1"/>
    </xf>
    <xf numFmtId="0" fontId="0" fillId="0" borderId="11" xfId="0" applyFill="1" applyBorder="1" applyAlignment="1" applyProtection="1">
      <alignment horizontal="center"/>
    </xf>
    <xf numFmtId="0" fontId="10" fillId="0" borderId="11" xfId="0" applyFont="1" applyFill="1" applyBorder="1" applyAlignment="1" applyProtection="1">
      <alignment horizontal="center" vertical="center" wrapText="1"/>
    </xf>
    <xf numFmtId="0" fontId="0" fillId="0" borderId="13" xfId="0" applyFill="1" applyBorder="1" applyProtection="1"/>
    <xf numFmtId="0" fontId="0" fillId="0" borderId="31" xfId="0" applyBorder="1" applyAlignment="1" applyProtection="1">
      <alignment horizontal="right" vertical="center"/>
    </xf>
    <xf numFmtId="0" fontId="0" fillId="0" borderId="27" xfId="0" applyBorder="1" applyAlignment="1" applyProtection="1">
      <alignment horizontal="right" vertical="center"/>
    </xf>
    <xf numFmtId="0" fontId="0" fillId="0" borderId="19" xfId="0" applyBorder="1" applyAlignment="1" applyProtection="1">
      <alignment wrapText="1"/>
    </xf>
    <xf numFmtId="0" fontId="0" fillId="0" borderId="22" xfId="0" applyBorder="1" applyAlignment="1" applyProtection="1"/>
    <xf numFmtId="0" fontId="14" fillId="0" borderId="39" xfId="0" applyFont="1" applyBorder="1" applyAlignment="1" applyProtection="1">
      <alignment vertical="center" wrapText="1"/>
    </xf>
    <xf numFmtId="0" fontId="14" fillId="0" borderId="43" xfId="0" applyFont="1" applyBorder="1" applyAlignment="1" applyProtection="1">
      <alignment vertical="center" wrapText="1"/>
    </xf>
    <xf numFmtId="0" fontId="14" fillId="0" borderId="44" xfId="0" applyFont="1" applyBorder="1" applyAlignment="1" applyProtection="1">
      <alignment vertical="center" wrapText="1"/>
    </xf>
    <xf numFmtId="0" fontId="0" fillId="0" borderId="22" xfId="0" applyBorder="1" applyAlignment="1" applyProtection="1">
      <alignment vertical="center"/>
    </xf>
    <xf numFmtId="0" fontId="8" fillId="0" borderId="57" xfId="0" applyFont="1" applyBorder="1" applyAlignment="1" applyProtection="1"/>
    <xf numFmtId="0" fontId="0" fillId="0" borderId="45" xfId="0" applyBorder="1" applyAlignment="1" applyProtection="1"/>
    <xf numFmtId="0" fontId="2" fillId="2" borderId="23" xfId="0" applyFont="1" applyFill="1" applyBorder="1" applyAlignment="1" applyProtection="1">
      <alignment horizontal="center" vertical="center" wrapText="1"/>
    </xf>
    <xf numFmtId="166" fontId="0" fillId="0" borderId="23" xfId="0" applyNumberFormat="1" applyBorder="1" applyAlignment="1" applyProtection="1">
      <alignment vertical="center"/>
    </xf>
    <xf numFmtId="0" fontId="0" fillId="0" borderId="24" xfId="0" applyBorder="1" applyAlignment="1" applyProtection="1">
      <alignment vertical="center"/>
    </xf>
    <xf numFmtId="17" fontId="0" fillId="0" borderId="25" xfId="0" applyNumberFormat="1" applyBorder="1" applyAlignment="1" applyProtection="1">
      <alignment vertical="center"/>
    </xf>
    <xf numFmtId="166" fontId="0" fillId="0" borderId="25" xfId="0" applyNumberFormat="1" applyBorder="1" applyAlignment="1" applyProtection="1">
      <alignment vertical="center"/>
    </xf>
    <xf numFmtId="166" fontId="0" fillId="0" borderId="25" xfId="0" applyNumberFormat="1" applyBorder="1" applyProtection="1"/>
    <xf numFmtId="166" fontId="0" fillId="0" borderId="26" xfId="0" applyNumberFormat="1" applyBorder="1" applyAlignment="1" applyProtection="1">
      <alignment vertical="center"/>
    </xf>
    <xf numFmtId="0" fontId="18" fillId="2" borderId="2" xfId="0" applyFont="1" applyFill="1" applyBorder="1" applyAlignment="1" applyProtection="1">
      <alignment horizontal="center" vertical="center" wrapText="1"/>
    </xf>
    <xf numFmtId="0" fontId="18" fillId="5" borderId="2"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42" fontId="11" fillId="3" borderId="2" xfId="1" applyFont="1" applyFill="1" applyBorder="1" applyAlignment="1" applyProtection="1">
      <alignment vertical="center" wrapText="1"/>
    </xf>
    <xf numFmtId="166" fontId="9" fillId="3" borderId="2" xfId="1" applyNumberFormat="1" applyFont="1" applyFill="1" applyBorder="1" applyAlignment="1" applyProtection="1">
      <alignment horizontal="center" vertical="center" wrapText="1"/>
    </xf>
    <xf numFmtId="42" fontId="9" fillId="3" borderId="2" xfId="1" applyFont="1" applyFill="1" applyBorder="1" applyAlignment="1" applyProtection="1">
      <alignment horizontal="center" vertical="center" wrapText="1"/>
    </xf>
    <xf numFmtId="42" fontId="11" fillId="3" borderId="2" xfId="1" applyFont="1" applyFill="1" applyBorder="1" applyAlignment="1" applyProtection="1">
      <alignment horizontal="center" vertical="center" wrapText="1"/>
    </xf>
    <xf numFmtId="1" fontId="9" fillId="0" borderId="2" xfId="0" applyNumberFormat="1" applyFont="1" applyBorder="1" applyAlignment="1" applyProtection="1">
      <alignment horizontal="center" vertical="center"/>
    </xf>
    <xf numFmtId="17" fontId="9" fillId="0" borderId="2" xfId="0" applyNumberFormat="1" applyFont="1" applyBorder="1" applyAlignment="1" applyProtection="1">
      <alignment horizontal="center" vertical="center"/>
    </xf>
    <xf numFmtId="166" fontId="9" fillId="0" borderId="2" xfId="0" applyNumberFormat="1" applyFont="1" applyBorder="1" applyAlignment="1" applyProtection="1">
      <alignment horizontal="center" vertical="center"/>
    </xf>
    <xf numFmtId="42" fontId="9" fillId="0" borderId="2" xfId="1" applyFont="1" applyBorder="1" applyAlignment="1" applyProtection="1">
      <alignment vertical="center"/>
    </xf>
    <xf numFmtId="0" fontId="9" fillId="0" borderId="2" xfId="0" applyFont="1" applyBorder="1" applyAlignment="1" applyProtection="1">
      <alignment horizontal="center" vertical="center"/>
    </xf>
    <xf numFmtId="0" fontId="9" fillId="4" borderId="2" xfId="0" applyFont="1" applyFill="1" applyBorder="1" applyAlignment="1" applyProtection="1">
      <alignment horizontal="center" vertical="center"/>
    </xf>
    <xf numFmtId="17" fontId="9" fillId="4" borderId="2" xfId="0" applyNumberFormat="1" applyFont="1" applyFill="1" applyBorder="1" applyAlignment="1" applyProtection="1">
      <alignment horizontal="center" vertical="center"/>
    </xf>
    <xf numFmtId="166" fontId="9" fillId="4" borderId="2" xfId="0" applyNumberFormat="1" applyFont="1" applyFill="1" applyBorder="1" applyAlignment="1" applyProtection="1">
      <alignment horizontal="center" vertical="center"/>
    </xf>
    <xf numFmtId="42" fontId="9" fillId="4" borderId="2" xfId="1" applyFont="1" applyFill="1" applyBorder="1" applyAlignment="1" applyProtection="1">
      <alignment vertical="center"/>
    </xf>
    <xf numFmtId="166" fontId="9" fillId="4" borderId="2" xfId="1" applyNumberFormat="1" applyFont="1" applyFill="1" applyBorder="1" applyAlignment="1" applyProtection="1">
      <alignment horizontal="center" vertical="center" wrapText="1"/>
    </xf>
    <xf numFmtId="42" fontId="9" fillId="4" borderId="2" xfId="1" applyFont="1" applyFill="1" applyBorder="1" applyAlignment="1" applyProtection="1">
      <alignment horizontal="center" vertical="center" wrapText="1"/>
    </xf>
    <xf numFmtId="42" fontId="11" fillId="4" borderId="2" xfId="1" applyFont="1" applyFill="1" applyBorder="1" applyAlignment="1" applyProtection="1">
      <alignment horizontal="center" vertical="center" wrapText="1"/>
    </xf>
    <xf numFmtId="0" fontId="16" fillId="0" borderId="25" xfId="0" applyFont="1" applyBorder="1" applyAlignment="1" applyProtection="1">
      <alignment vertical="center"/>
    </xf>
    <xf numFmtId="0" fontId="16" fillId="0" borderId="26" xfId="0" applyFont="1" applyBorder="1" applyAlignment="1" applyProtection="1">
      <alignment vertical="center"/>
    </xf>
    <xf numFmtId="164" fontId="0" fillId="0" borderId="31" xfId="0" applyNumberFormat="1" applyBorder="1" applyAlignment="1" applyProtection="1">
      <alignment horizontal="center" vertical="center"/>
      <protection locked="0"/>
    </xf>
    <xf numFmtId="164" fontId="0" fillId="0" borderId="27" xfId="0" applyNumberForma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5" xfId="0" applyBorder="1" applyProtection="1">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center" vertical="center"/>
      <protection locked="0"/>
    </xf>
    <xf numFmtId="9" fontId="0" fillId="0" borderId="23" xfId="2" applyFont="1" applyBorder="1" applyAlignment="1" applyProtection="1">
      <alignment horizontal="center" vertical="center"/>
      <protection locked="0" hidden="1"/>
    </xf>
    <xf numFmtId="0" fontId="0" fillId="0" borderId="24"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1" xfId="0" applyFont="1" applyBorder="1" applyAlignment="1" applyProtection="1">
      <alignment horizontal="center" vertical="center"/>
    </xf>
    <xf numFmtId="0" fontId="0" fillId="0" borderId="27" xfId="0" applyBorder="1" applyAlignment="1" applyProtection="1">
      <alignment horizontal="center" vertical="center"/>
      <protection locked="0"/>
    </xf>
    <xf numFmtId="167" fontId="14" fillId="0" borderId="22" xfId="0" applyNumberFormat="1" applyFont="1" applyBorder="1" applyAlignment="1" applyProtection="1">
      <alignment horizontal="center" vertical="center"/>
    </xf>
    <xf numFmtId="167" fontId="12" fillId="0" borderId="6" xfId="0" applyNumberFormat="1" applyFont="1" applyFill="1" applyBorder="1" applyAlignment="1" applyProtection="1">
      <alignment horizontal="center" vertical="center"/>
    </xf>
    <xf numFmtId="0" fontId="18" fillId="6" borderId="2" xfId="0" applyFont="1" applyFill="1" applyBorder="1" applyAlignment="1" applyProtection="1">
      <alignment horizontal="center" vertical="center" wrapText="1"/>
    </xf>
    <xf numFmtId="164" fontId="11" fillId="3" borderId="2" xfId="1" applyNumberFormat="1" applyFont="1" applyFill="1" applyBorder="1" applyAlignment="1" applyProtection="1">
      <alignment vertical="center" wrapText="1"/>
    </xf>
    <xf numFmtId="0" fontId="0" fillId="7" borderId="22" xfId="0" applyFill="1" applyBorder="1" applyAlignment="1" applyProtection="1">
      <alignment vertical="center"/>
    </xf>
    <xf numFmtId="164" fontId="14" fillId="7" borderId="22" xfId="0" applyNumberFormat="1" applyFont="1" applyFill="1" applyBorder="1" applyAlignment="1" applyProtection="1">
      <alignment horizontal="center" vertical="center"/>
    </xf>
    <xf numFmtId="0" fontId="10" fillId="0" borderId="2" xfId="0" applyFont="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14"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6" xfId="0" applyBorder="1" applyAlignment="1" applyProtection="1">
      <alignment horizontal="left" vertical="center"/>
      <protection locked="0"/>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2" xfId="0" applyBorder="1" applyAlignment="1">
      <alignment horizontal="left" vertical="center"/>
    </xf>
    <xf numFmtId="0" fontId="0" fillId="0" borderId="3" xfId="0" applyBorder="1" applyAlignment="1">
      <alignment horizontal="left" vertical="center"/>
    </xf>
    <xf numFmtId="0" fontId="0" fillId="0" borderId="13" xfId="0" applyBorder="1" applyAlignment="1">
      <alignment horizontal="left" vertical="center"/>
    </xf>
    <xf numFmtId="0" fontId="3" fillId="0" borderId="2" xfId="0" applyFont="1" applyBorder="1" applyAlignment="1" applyProtection="1">
      <alignment horizontal="left" vertical="center"/>
      <protection locked="0"/>
    </xf>
    <xf numFmtId="164" fontId="3" fillId="0" borderId="4" xfId="0" applyNumberFormat="1" applyFont="1" applyBorder="1" applyAlignment="1" applyProtection="1">
      <alignment horizontal="right" vertical="center"/>
      <protection locked="0"/>
    </xf>
    <xf numFmtId="164" fontId="3" fillId="0" borderId="5" xfId="0" applyNumberFormat="1" applyFont="1" applyBorder="1" applyAlignment="1" applyProtection="1">
      <alignment horizontal="right" vertical="center"/>
      <protection locked="0"/>
    </xf>
    <xf numFmtId="164" fontId="3" fillId="0" borderId="6"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protection locked="0"/>
    </xf>
    <xf numFmtId="0" fontId="2" fillId="2" borderId="1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2" borderId="2" xfId="0" applyFont="1" applyFill="1" applyBorder="1" applyAlignment="1">
      <alignment horizontal="center" vertical="top" wrapText="1"/>
    </xf>
    <xf numFmtId="164" fontId="0" fillId="0" borderId="4" xfId="0" applyNumberFormat="1" applyBorder="1" applyAlignment="1" applyProtection="1">
      <alignment horizontal="right" vertical="center"/>
      <protection locked="0"/>
    </xf>
    <xf numFmtId="164" fontId="0" fillId="0" borderId="5" xfId="0" applyNumberFormat="1" applyBorder="1" applyAlignment="1" applyProtection="1">
      <alignment horizontal="right" vertical="center"/>
      <protection locked="0"/>
    </xf>
    <xf numFmtId="164" fontId="0" fillId="0" borderId="6" xfId="0" applyNumberFormat="1" applyBorder="1" applyAlignment="1" applyProtection="1">
      <alignment horizontal="right" vertical="center"/>
      <protection locked="0"/>
    </xf>
    <xf numFmtId="164" fontId="0" fillId="0" borderId="8" xfId="0" applyNumberFormat="1" applyBorder="1" applyAlignment="1" applyProtection="1">
      <alignment horizontal="right" vertical="center"/>
      <protection locked="0"/>
    </xf>
    <xf numFmtId="164" fontId="0" fillId="0" borderId="7" xfId="0" applyNumberFormat="1" applyBorder="1" applyAlignment="1" applyProtection="1">
      <alignment horizontal="right" vertical="center"/>
      <protection locked="0"/>
    </xf>
    <xf numFmtId="164" fontId="0" fillId="0" borderId="9" xfId="0" applyNumberFormat="1" applyBorder="1" applyAlignment="1" applyProtection="1">
      <alignment horizontal="right" vertical="center"/>
      <protection locked="0"/>
    </xf>
    <xf numFmtId="164" fontId="0" fillId="0" borderId="10" xfId="0" applyNumberFormat="1" applyBorder="1" applyAlignment="1" applyProtection="1">
      <alignment horizontal="right" vertical="center"/>
      <protection locked="0"/>
    </xf>
    <xf numFmtId="164" fontId="0" fillId="0" borderId="0" xfId="0" applyNumberFormat="1" applyBorder="1" applyAlignment="1" applyProtection="1">
      <alignment horizontal="right" vertical="center"/>
      <protection locked="0"/>
    </xf>
    <xf numFmtId="164" fontId="0" fillId="0" borderId="11" xfId="0" applyNumberFormat="1" applyBorder="1" applyAlignment="1" applyProtection="1">
      <alignment horizontal="right" vertical="center"/>
      <protection locked="0"/>
    </xf>
    <xf numFmtId="164" fontId="0" fillId="0" borderId="12" xfId="0" applyNumberFormat="1" applyBorder="1" applyAlignment="1" applyProtection="1">
      <alignment horizontal="right" vertical="center"/>
      <protection locked="0"/>
    </xf>
    <xf numFmtId="164" fontId="0" fillId="0" borderId="3" xfId="0" applyNumberFormat="1" applyBorder="1" applyAlignment="1" applyProtection="1">
      <alignment horizontal="right" vertical="center"/>
      <protection locked="0"/>
    </xf>
    <xf numFmtId="164" fontId="0" fillId="0" borderId="13" xfId="0" applyNumberFormat="1" applyBorder="1" applyAlignment="1" applyProtection="1">
      <alignment horizontal="right" vertical="center"/>
      <protection locked="0"/>
    </xf>
    <xf numFmtId="0" fontId="3" fillId="0" borderId="2" xfId="0" applyFont="1" applyBorder="1" applyAlignment="1" applyProtection="1">
      <alignment horizontal="center" vertical="center"/>
      <protection locked="0"/>
    </xf>
    <xf numFmtId="164" fontId="0" fillId="0" borderId="2" xfId="0" applyNumberFormat="1" applyBorder="1" applyAlignment="1" applyProtection="1">
      <alignment horizontal="right" vertical="center"/>
      <protection locked="0"/>
    </xf>
    <xf numFmtId="164" fontId="0" fillId="0" borderId="2" xfId="0" applyNumberFormat="1" applyBorder="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3" fontId="0" fillId="0" borderId="2" xfId="0" applyNumberFormat="1" applyBorder="1" applyAlignment="1" applyProtection="1">
      <alignment horizontal="left" vertical="center"/>
      <protection locked="0"/>
    </xf>
    <xf numFmtId="0" fontId="9" fillId="0" borderId="8" xfId="0" applyFont="1" applyBorder="1" applyAlignment="1">
      <alignment horizontal="center" wrapText="1"/>
    </xf>
    <xf numFmtId="0" fontId="9" fillId="0" borderId="7"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3" xfId="0" applyFont="1" applyBorder="1" applyAlignment="1">
      <alignment horizontal="center" wrapText="1"/>
    </xf>
    <xf numFmtId="0" fontId="9" fillId="0" borderId="13" xfId="0" applyFont="1" applyBorder="1" applyAlignment="1">
      <alignment horizontal="center" wrapText="1"/>
    </xf>
    <xf numFmtId="0" fontId="8" fillId="0" borderId="10" xfId="0" applyFont="1" applyBorder="1" applyAlignment="1">
      <alignment horizontal="left"/>
    </xf>
    <xf numFmtId="0" fontId="8" fillId="0" borderId="0" xfId="0" applyFont="1" applyBorder="1" applyAlignment="1">
      <alignment horizontal="left"/>
    </xf>
    <xf numFmtId="0" fontId="8" fillId="0" borderId="11" xfId="0" applyFont="1" applyBorder="1" applyAlignment="1">
      <alignment horizontal="left"/>
    </xf>
    <xf numFmtId="0" fontId="0" fillId="0" borderId="11" xfId="0" applyBorder="1" applyAlignment="1">
      <alignment horizontal="center"/>
    </xf>
    <xf numFmtId="0" fontId="0" fillId="0" borderId="4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25" xfId="0" applyBorder="1" applyAlignment="1" applyProtection="1">
      <alignment horizontal="left"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54" xfId="0" applyFont="1" applyBorder="1" applyAlignment="1" applyProtection="1">
      <alignment horizontal="center" vertical="center"/>
      <protection hidden="1"/>
    </xf>
    <xf numFmtId="0" fontId="6" fillId="0" borderId="55" xfId="0" applyFont="1" applyBorder="1" applyAlignment="1" applyProtection="1">
      <alignment horizontal="center" vertical="center"/>
      <protection hidden="1"/>
    </xf>
    <xf numFmtId="0" fontId="6" fillId="0" borderId="56" xfId="0" applyFont="1" applyBorder="1" applyAlignment="1" applyProtection="1">
      <alignment horizontal="center" vertical="center"/>
      <protection hidden="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2"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26" xfId="0" applyFont="1" applyBorder="1" applyAlignment="1" applyProtection="1">
      <alignment horizontal="center" vertical="center"/>
    </xf>
    <xf numFmtId="0" fontId="0" fillId="0" borderId="3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52" xfId="0" applyFont="1" applyFill="1" applyBorder="1" applyAlignment="1" applyProtection="1">
      <alignment horizontal="center" vertical="center" wrapText="1"/>
      <protection hidden="1"/>
    </xf>
    <xf numFmtId="0" fontId="0" fillId="0" borderId="51" xfId="0" applyFont="1" applyFill="1" applyBorder="1" applyAlignment="1" applyProtection="1">
      <alignment horizontal="center" vertical="center" wrapText="1"/>
      <protection hidden="1"/>
    </xf>
    <xf numFmtId="0" fontId="0" fillId="0" borderId="53" xfId="0" applyFont="1" applyFill="1" applyBorder="1" applyAlignment="1" applyProtection="1">
      <alignment horizontal="center" vertical="center" wrapText="1"/>
      <protection hidden="1"/>
    </xf>
    <xf numFmtId="0" fontId="14" fillId="0" borderId="39" xfId="0" applyFont="1" applyBorder="1" applyAlignment="1" applyProtection="1">
      <alignment horizontal="center" vertical="center" wrapText="1"/>
    </xf>
    <xf numFmtId="0" fontId="14" fillId="0" borderId="40" xfId="0" applyFont="1" applyBorder="1" applyAlignment="1" applyProtection="1">
      <alignment horizontal="center" vertical="center" wrapText="1"/>
    </xf>
    <xf numFmtId="0" fontId="14" fillId="0" borderId="41" xfId="0" applyFont="1" applyBorder="1" applyAlignment="1" applyProtection="1">
      <alignment horizontal="center" vertical="center" wrapText="1"/>
    </xf>
    <xf numFmtId="0" fontId="14" fillId="0" borderId="42" xfId="0" applyFont="1" applyBorder="1" applyAlignment="1" applyProtection="1">
      <alignment horizontal="center" vertical="center" wrapText="1"/>
    </xf>
    <xf numFmtId="0" fontId="14" fillId="0" borderId="43" xfId="0" applyFont="1" applyBorder="1" applyAlignment="1" applyProtection="1">
      <alignment horizontal="center" vertical="center" wrapText="1"/>
    </xf>
    <xf numFmtId="0" fontId="14" fillId="0" borderId="44" xfId="0" applyFont="1" applyBorder="1" applyAlignment="1" applyProtection="1">
      <alignment horizontal="center" vertical="center" wrapText="1"/>
    </xf>
    <xf numFmtId="0" fontId="0" fillId="0" borderId="14" xfId="0" applyBorder="1" applyAlignment="1" applyProtection="1">
      <alignment horizontal="center"/>
    </xf>
    <xf numFmtId="0" fontId="0" fillId="0" borderId="17" xfId="0" applyBorder="1" applyAlignment="1" applyProtection="1">
      <alignment horizontal="center"/>
    </xf>
    <xf numFmtId="0" fontId="2" fillId="2" borderId="1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0" fillId="0" borderId="12" xfId="0" applyBorder="1" applyAlignment="1" applyProtection="1">
      <alignment horizontal="left" vertical="center"/>
    </xf>
    <xf numFmtId="0" fontId="0" fillId="0" borderId="3" xfId="0" applyBorder="1" applyAlignment="1" applyProtection="1">
      <alignment horizontal="left" vertical="center"/>
    </xf>
    <xf numFmtId="0" fontId="0" fillId="0" borderId="13" xfId="0" applyBorder="1" applyAlignment="1" applyProtection="1">
      <alignment horizontal="left" vertical="center"/>
    </xf>
    <xf numFmtId="0" fontId="2" fillId="2" borderId="2" xfId="0" applyFont="1" applyFill="1" applyBorder="1" applyAlignment="1" applyProtection="1">
      <alignment horizontal="center" vertical="top" wrapText="1"/>
    </xf>
    <xf numFmtId="0" fontId="10" fillId="0" borderId="2" xfId="0" applyFont="1" applyBorder="1" applyAlignment="1" applyProtection="1">
      <alignment horizontal="left" vertical="top" wrapText="1"/>
    </xf>
    <xf numFmtId="0" fontId="12" fillId="0" borderId="42" xfId="0" applyFont="1" applyBorder="1" applyAlignment="1" applyProtection="1">
      <alignment horizontal="center" wrapText="1"/>
    </xf>
    <xf numFmtId="0" fontId="12" fillId="0" borderId="43" xfId="0" applyFont="1" applyBorder="1" applyAlignment="1" applyProtection="1">
      <alignment horizontal="center" wrapText="1"/>
    </xf>
    <xf numFmtId="0" fontId="12" fillId="0" borderId="44" xfId="0" applyFont="1" applyBorder="1" applyAlignment="1" applyProtection="1">
      <alignment horizontal="center" wrapText="1"/>
    </xf>
    <xf numFmtId="0" fontId="12" fillId="0" borderId="39" xfId="0" applyFont="1" applyBorder="1" applyAlignment="1" applyProtection="1">
      <alignment horizontal="left" wrapText="1"/>
    </xf>
    <xf numFmtId="0" fontId="12" fillId="0" borderId="40" xfId="0" applyFont="1" applyBorder="1" applyAlignment="1" applyProtection="1">
      <alignment horizontal="left" wrapText="1"/>
    </xf>
    <xf numFmtId="0" fontId="12" fillId="0" borderId="41" xfId="0" applyFont="1" applyBorder="1" applyAlignment="1" applyProtection="1">
      <alignment horizontal="left" wrapText="1"/>
    </xf>
    <xf numFmtId="0" fontId="4" fillId="0" borderId="0" xfId="0" applyFont="1" applyBorder="1" applyAlignment="1" applyProtection="1">
      <alignment horizontal="center" vertical="center"/>
    </xf>
    <xf numFmtId="0" fontId="4" fillId="0" borderId="11" xfId="0" applyFont="1" applyBorder="1" applyAlignment="1" applyProtection="1">
      <alignment horizontal="center" vertical="center"/>
    </xf>
    <xf numFmtId="0" fontId="3" fillId="0" borderId="31" xfId="0" applyFont="1" applyBorder="1" applyAlignment="1" applyProtection="1">
      <alignment horizontal="left" vertical="center"/>
    </xf>
    <xf numFmtId="0" fontId="0" fillId="0" borderId="27" xfId="0" applyBorder="1" applyAlignment="1" applyProtection="1">
      <alignment horizontal="left" vertical="center"/>
      <protection locked="0"/>
    </xf>
    <xf numFmtId="0" fontId="3" fillId="0" borderId="27" xfId="0" applyFont="1" applyBorder="1" applyAlignment="1" applyProtection="1">
      <alignment horizontal="left" vertical="center"/>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8" fillId="0" borderId="21" xfId="0" applyFont="1" applyBorder="1" applyAlignment="1" applyProtection="1">
      <alignment horizontal="left"/>
    </xf>
    <xf numFmtId="0" fontId="8" fillId="0" borderId="22" xfId="0" applyFont="1" applyBorder="1" applyAlignment="1" applyProtection="1">
      <alignment horizontal="left"/>
    </xf>
    <xf numFmtId="0" fontId="4" fillId="0" borderId="1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3" xfId="0" applyFont="1" applyBorder="1" applyAlignment="1" applyProtection="1">
      <alignment horizontal="center" vertical="center"/>
    </xf>
    <xf numFmtId="0" fontId="2" fillId="2" borderId="6" xfId="0" applyFont="1" applyFill="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22" xfId="0"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0" fillId="0" borderId="8"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7" xfId="0" applyBorder="1" applyAlignment="1" applyProtection="1">
      <alignment horizontal="center" vertical="center"/>
    </xf>
    <xf numFmtId="0" fontId="0" fillId="0" borderId="0" xfId="0" applyBorder="1" applyAlignment="1" applyProtection="1">
      <alignment horizontal="center" vertical="center"/>
    </xf>
    <xf numFmtId="0" fontId="8" fillId="0" borderId="10" xfId="0" applyFont="1" applyBorder="1" applyAlignment="1" applyProtection="1">
      <alignment horizontal="left"/>
    </xf>
    <xf numFmtId="0" fontId="8" fillId="0" borderId="0" xfId="0" applyFont="1" applyBorder="1" applyAlignment="1" applyProtection="1">
      <alignment horizontal="left"/>
    </xf>
    <xf numFmtId="0" fontId="4" fillId="0" borderId="0" xfId="0" applyFont="1" applyFill="1" applyBorder="1" applyAlignment="1" applyProtection="1">
      <alignment horizontal="center" vertical="center"/>
    </xf>
    <xf numFmtId="0" fontId="5" fillId="0" borderId="49"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48"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6" fillId="0" borderId="54" xfId="0" applyFont="1" applyBorder="1" applyAlignment="1" applyProtection="1">
      <alignment horizontal="center" vertical="center"/>
      <protection locked="0" hidden="1"/>
    </xf>
    <xf numFmtId="0" fontId="6" fillId="0" borderId="55" xfId="0" applyFont="1" applyBorder="1" applyAlignment="1" applyProtection="1">
      <alignment horizontal="center" vertical="center"/>
      <protection locked="0" hidden="1"/>
    </xf>
    <xf numFmtId="0" fontId="6" fillId="0" borderId="56" xfId="0" applyFont="1" applyBorder="1" applyAlignment="1" applyProtection="1">
      <alignment horizontal="center" vertical="center"/>
      <protection locked="0" hidden="1"/>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9" fillId="0" borderId="8"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11" fillId="0" borderId="4" xfId="0" applyFont="1" applyBorder="1" applyAlignment="1" applyProtection="1">
      <alignment horizontal="center" vertical="center"/>
    </xf>
    <xf numFmtId="0" fontId="11" fillId="0" borderId="46" xfId="0" applyFont="1" applyBorder="1" applyAlignment="1" applyProtection="1">
      <alignment horizontal="center" vertical="center"/>
    </xf>
    <xf numFmtId="0" fontId="0" fillId="0" borderId="16" xfId="0" applyBorder="1" applyAlignment="1" applyProtection="1">
      <alignment horizontal="left" vertical="center"/>
    </xf>
    <xf numFmtId="0" fontId="2" fillId="2" borderId="1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0" fillId="0" borderId="27" xfId="0" applyBorder="1" applyAlignment="1" applyProtection="1">
      <alignment horizontal="center" vertical="center"/>
      <protection locked="0"/>
    </xf>
    <xf numFmtId="0" fontId="0" fillId="0" borderId="22" xfId="0" applyBorder="1" applyAlignment="1" applyProtection="1">
      <alignment horizontal="left" vertical="center"/>
    </xf>
    <xf numFmtId="0" fontId="0" fillId="0" borderId="52" xfId="0" applyFont="1" applyFill="1" applyBorder="1" applyAlignment="1" applyProtection="1">
      <alignment horizontal="center" vertical="center"/>
      <protection hidden="1"/>
    </xf>
    <xf numFmtId="0" fontId="0" fillId="0" borderId="51" xfId="0" applyFont="1" applyFill="1" applyBorder="1" applyAlignment="1" applyProtection="1">
      <alignment horizontal="center" vertical="center"/>
      <protection hidden="1"/>
    </xf>
    <xf numFmtId="0" fontId="0" fillId="0" borderId="53" xfId="0" applyFont="1" applyFill="1" applyBorder="1" applyAlignment="1" applyProtection="1">
      <alignment horizontal="center" vertical="center"/>
      <protection hidden="1"/>
    </xf>
    <xf numFmtId="0" fontId="0" fillId="0" borderId="31" xfId="0" applyBorder="1" applyAlignment="1" applyProtection="1">
      <alignment horizontal="left" vertical="center"/>
    </xf>
    <xf numFmtId="0" fontId="8" fillId="0" borderId="55" xfId="0" applyFont="1" applyBorder="1" applyAlignment="1" applyProtection="1">
      <alignment horizontal="center"/>
    </xf>
    <xf numFmtId="0" fontId="8" fillId="0" borderId="58" xfId="0" applyFont="1" applyBorder="1" applyAlignment="1" applyProtection="1">
      <alignment horizontal="center"/>
    </xf>
    <xf numFmtId="0" fontId="8" fillId="0" borderId="36" xfId="0" applyFont="1" applyBorder="1" applyAlignment="1" applyProtection="1">
      <alignment horizontal="left"/>
    </xf>
    <xf numFmtId="0" fontId="8" fillId="0" borderId="37" xfId="0" applyFont="1" applyBorder="1" applyAlignment="1" applyProtection="1">
      <alignment horizontal="left"/>
    </xf>
    <xf numFmtId="0" fontId="8" fillId="0" borderId="38" xfId="0" applyFont="1" applyBorder="1" applyAlignment="1" applyProtection="1">
      <alignment horizontal="left"/>
    </xf>
    <xf numFmtId="0" fontId="18" fillId="6" borderId="5" xfId="0" applyFont="1" applyFill="1" applyBorder="1" applyAlignment="1" applyProtection="1">
      <alignment horizontal="center" vertical="center" wrapText="1"/>
    </xf>
    <xf numFmtId="0" fontId="3" fillId="0" borderId="0" xfId="0" applyFont="1" applyAlignment="1">
      <alignment horizontal="center"/>
    </xf>
  </cellXfs>
  <cellStyles count="3">
    <cellStyle name="Moneda [0]" xfId="1" builtinId="7"/>
    <cellStyle name="Normal" xfId="0" builtinId="0"/>
    <cellStyle name="Porcentaje"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FD23"/>
      <color rgb="FF774A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47624</xdr:colOff>
      <xdr:row>2</xdr:row>
      <xdr:rowOff>76201</xdr:rowOff>
    </xdr:from>
    <xdr:to>
      <xdr:col>3</xdr:col>
      <xdr:colOff>625645</xdr:colOff>
      <xdr:row>5</xdr:row>
      <xdr:rowOff>19050</xdr:rowOff>
    </xdr:to>
    <xdr:pic>
      <xdr:nvPicPr>
        <xdr:cNvPr id="2" name="Imagen 1">
          <a:extLst>
            <a:ext uri="{FF2B5EF4-FFF2-40B4-BE49-F238E27FC236}">
              <a16:creationId xmlns:a16="http://schemas.microsoft.com/office/drawing/2014/main" id="{BD9D0DEB-294B-4D03-B5F0-8BF2CB6060F3}"/>
            </a:ext>
          </a:extLst>
        </xdr:cNvPr>
        <xdr:cNvPicPr>
          <a:picLocks noChangeAspect="1"/>
        </xdr:cNvPicPr>
      </xdr:nvPicPr>
      <xdr:blipFill rotWithShape="1">
        <a:blip xmlns:r="http://schemas.openxmlformats.org/officeDocument/2006/relationships" r:embed="rId1"/>
        <a:srcRect l="45833" t="39849" r="45967" b="45696"/>
        <a:stretch/>
      </xdr:blipFill>
      <xdr:spPr>
        <a:xfrm>
          <a:off x="1085849" y="457201"/>
          <a:ext cx="578021" cy="609599"/>
        </a:xfrm>
        <a:prstGeom prst="rect">
          <a:avLst/>
        </a:prstGeom>
      </xdr:spPr>
    </xdr:pic>
    <xdr:clientData/>
  </xdr:twoCellAnchor>
  <xdr:twoCellAnchor editAs="oneCell">
    <xdr:from>
      <xdr:col>9</xdr:col>
      <xdr:colOff>428625</xdr:colOff>
      <xdr:row>2</xdr:row>
      <xdr:rowOff>68816</xdr:rowOff>
    </xdr:from>
    <xdr:to>
      <xdr:col>11</xdr:col>
      <xdr:colOff>704850</xdr:colOff>
      <xdr:row>5</xdr:row>
      <xdr:rowOff>18011</xdr:rowOff>
    </xdr:to>
    <xdr:pic>
      <xdr:nvPicPr>
        <xdr:cNvPr id="3" name="Imagen 2">
          <a:extLst>
            <a:ext uri="{FF2B5EF4-FFF2-40B4-BE49-F238E27FC236}">
              <a16:creationId xmlns:a16="http://schemas.microsoft.com/office/drawing/2014/main" id="{DB4CD24E-4489-4525-A748-E261828AD7A2}"/>
            </a:ext>
          </a:extLst>
        </xdr:cNvPr>
        <xdr:cNvPicPr>
          <a:picLocks noChangeAspect="1"/>
        </xdr:cNvPicPr>
      </xdr:nvPicPr>
      <xdr:blipFill>
        <a:blip xmlns:r="http://schemas.openxmlformats.org/officeDocument/2006/relationships" r:embed="rId2"/>
        <a:stretch>
          <a:fillRect/>
        </a:stretch>
      </xdr:blipFill>
      <xdr:spPr>
        <a:xfrm>
          <a:off x="7362825" y="449816"/>
          <a:ext cx="1800225" cy="61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89647</xdr:colOff>
      <xdr:row>1</xdr:row>
      <xdr:rowOff>142392</xdr:rowOff>
    </xdr:from>
    <xdr:to>
      <xdr:col>3</xdr:col>
      <xdr:colOff>208430</xdr:colOff>
      <xdr:row>5</xdr:row>
      <xdr:rowOff>186243</xdr:rowOff>
    </xdr:to>
    <xdr:pic>
      <xdr:nvPicPr>
        <xdr:cNvPr id="2" name="Imagen 1">
          <a:extLst>
            <a:ext uri="{FF2B5EF4-FFF2-40B4-BE49-F238E27FC236}">
              <a16:creationId xmlns:a16="http://schemas.microsoft.com/office/drawing/2014/main" id="{0014375D-7568-4F17-AAED-6F056D259CED}"/>
            </a:ext>
          </a:extLst>
        </xdr:cNvPr>
        <xdr:cNvPicPr>
          <a:picLocks noChangeAspect="1"/>
        </xdr:cNvPicPr>
      </xdr:nvPicPr>
      <xdr:blipFill rotWithShape="1">
        <a:blip xmlns:r="http://schemas.openxmlformats.org/officeDocument/2006/relationships" r:embed="rId1"/>
        <a:srcRect l="45833" t="39849" r="45967" b="45696"/>
        <a:stretch/>
      </xdr:blipFill>
      <xdr:spPr>
        <a:xfrm>
          <a:off x="1613647" y="332892"/>
          <a:ext cx="858371" cy="850675"/>
        </a:xfrm>
        <a:prstGeom prst="rect">
          <a:avLst/>
        </a:prstGeom>
      </xdr:spPr>
    </xdr:pic>
    <xdr:clientData/>
  </xdr:twoCellAnchor>
  <xdr:twoCellAnchor editAs="oneCell">
    <xdr:from>
      <xdr:col>8</xdr:col>
      <xdr:colOff>411443</xdr:colOff>
      <xdr:row>3</xdr:row>
      <xdr:rowOff>57150</xdr:rowOff>
    </xdr:from>
    <xdr:to>
      <xdr:col>11</xdr:col>
      <xdr:colOff>171569</xdr:colOff>
      <xdr:row>6</xdr:row>
      <xdr:rowOff>6149</xdr:rowOff>
    </xdr:to>
    <xdr:pic>
      <xdr:nvPicPr>
        <xdr:cNvPr id="3" name="Imagen 2">
          <a:extLst>
            <a:ext uri="{FF2B5EF4-FFF2-40B4-BE49-F238E27FC236}">
              <a16:creationId xmlns:a16="http://schemas.microsoft.com/office/drawing/2014/main" id="{B904956D-1063-41B6-AF80-46E772D8D1AD}"/>
            </a:ext>
          </a:extLst>
        </xdr:cNvPr>
        <xdr:cNvPicPr>
          <a:picLocks noChangeAspect="1"/>
        </xdr:cNvPicPr>
      </xdr:nvPicPr>
      <xdr:blipFill>
        <a:blip xmlns:r="http://schemas.openxmlformats.org/officeDocument/2006/relationships" r:embed="rId2"/>
        <a:stretch>
          <a:fillRect/>
        </a:stretch>
      </xdr:blipFill>
      <xdr:spPr>
        <a:xfrm>
          <a:off x="8244355" y="628650"/>
          <a:ext cx="1799596" cy="610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238125</xdr:colOff>
      <xdr:row>1</xdr:row>
      <xdr:rowOff>66675</xdr:rowOff>
    </xdr:from>
    <xdr:to>
      <xdr:col>10</xdr:col>
      <xdr:colOff>466790</xdr:colOff>
      <xdr:row>4</xdr:row>
      <xdr:rowOff>15674</xdr:rowOff>
    </xdr:to>
    <xdr:pic>
      <xdr:nvPicPr>
        <xdr:cNvPr id="9" name="Imagen 8">
          <a:extLst>
            <a:ext uri="{FF2B5EF4-FFF2-40B4-BE49-F238E27FC236}">
              <a16:creationId xmlns:a16="http://schemas.microsoft.com/office/drawing/2014/main" id="{12F0E8C3-846A-4A5A-ADBF-99943CED667B}"/>
            </a:ext>
          </a:extLst>
        </xdr:cNvPr>
        <xdr:cNvPicPr>
          <a:picLocks noChangeAspect="1"/>
        </xdr:cNvPicPr>
      </xdr:nvPicPr>
      <xdr:blipFill>
        <a:blip xmlns:r="http://schemas.openxmlformats.org/officeDocument/2006/relationships" r:embed="rId1"/>
        <a:stretch>
          <a:fillRect/>
        </a:stretch>
      </xdr:blipFill>
      <xdr:spPr>
        <a:xfrm>
          <a:off x="7639050" y="257175"/>
          <a:ext cx="1798476" cy="615749"/>
        </a:xfrm>
        <a:prstGeom prst="rect">
          <a:avLst/>
        </a:prstGeom>
      </xdr:spPr>
    </xdr:pic>
    <xdr:clientData/>
  </xdr:twoCellAnchor>
  <xdr:twoCellAnchor editAs="oneCell">
    <xdr:from>
      <xdr:col>2</xdr:col>
      <xdr:colOff>19050</xdr:colOff>
      <xdr:row>1</xdr:row>
      <xdr:rowOff>47625</xdr:rowOff>
    </xdr:from>
    <xdr:to>
      <xdr:col>3</xdr:col>
      <xdr:colOff>9525</xdr:colOff>
      <xdr:row>5</xdr:row>
      <xdr:rowOff>0</xdr:rowOff>
    </xdr:to>
    <xdr:pic>
      <xdr:nvPicPr>
        <xdr:cNvPr id="10" name="Imagen 9">
          <a:extLst>
            <a:ext uri="{FF2B5EF4-FFF2-40B4-BE49-F238E27FC236}">
              <a16:creationId xmlns:a16="http://schemas.microsoft.com/office/drawing/2014/main" id="{4C3D92C6-FF40-4FED-82BC-1E641835595E}"/>
            </a:ext>
          </a:extLst>
        </xdr:cNvPr>
        <xdr:cNvPicPr>
          <a:picLocks noChangeAspect="1"/>
        </xdr:cNvPicPr>
      </xdr:nvPicPr>
      <xdr:blipFill rotWithShape="1">
        <a:blip xmlns:r="http://schemas.openxmlformats.org/officeDocument/2006/relationships" r:embed="rId2"/>
        <a:srcRect l="45833" t="39849" r="45967" b="45696"/>
        <a:stretch/>
      </xdr:blipFill>
      <xdr:spPr>
        <a:xfrm>
          <a:off x="1104900" y="238125"/>
          <a:ext cx="733425" cy="695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54429</xdr:colOff>
      <xdr:row>2</xdr:row>
      <xdr:rowOff>40822</xdr:rowOff>
    </xdr:from>
    <xdr:to>
      <xdr:col>2</xdr:col>
      <xdr:colOff>902596</xdr:colOff>
      <xdr:row>5</xdr:row>
      <xdr:rowOff>211140</xdr:rowOff>
    </xdr:to>
    <xdr:pic>
      <xdr:nvPicPr>
        <xdr:cNvPr id="2" name="Imagen 1">
          <a:extLst>
            <a:ext uri="{FF2B5EF4-FFF2-40B4-BE49-F238E27FC236}">
              <a16:creationId xmlns:a16="http://schemas.microsoft.com/office/drawing/2014/main" id="{8DDD08D5-F22B-40DA-AE4D-3BA32011AD88}"/>
            </a:ext>
          </a:extLst>
        </xdr:cNvPr>
        <xdr:cNvPicPr>
          <a:picLocks noChangeAspect="1"/>
        </xdr:cNvPicPr>
      </xdr:nvPicPr>
      <xdr:blipFill rotWithShape="1">
        <a:blip xmlns:r="http://schemas.openxmlformats.org/officeDocument/2006/relationships" r:embed="rId1"/>
        <a:srcRect l="45833" t="39849" r="45967" b="45696"/>
        <a:stretch/>
      </xdr:blipFill>
      <xdr:spPr>
        <a:xfrm>
          <a:off x="1578429" y="421822"/>
          <a:ext cx="858371" cy="850675"/>
        </a:xfrm>
        <a:prstGeom prst="rect">
          <a:avLst/>
        </a:prstGeom>
      </xdr:spPr>
    </xdr:pic>
    <xdr:clientData/>
  </xdr:twoCellAnchor>
  <xdr:twoCellAnchor editAs="oneCell">
    <xdr:from>
      <xdr:col>8</xdr:col>
      <xdr:colOff>1051780</xdr:colOff>
      <xdr:row>3</xdr:row>
      <xdr:rowOff>173295</xdr:rowOff>
    </xdr:from>
    <xdr:to>
      <xdr:col>11</xdr:col>
      <xdr:colOff>7483</xdr:colOff>
      <xdr:row>6</xdr:row>
      <xdr:rowOff>48655</xdr:rowOff>
    </xdr:to>
    <xdr:pic>
      <xdr:nvPicPr>
        <xdr:cNvPr id="3" name="Imagen 2">
          <a:extLst>
            <a:ext uri="{FF2B5EF4-FFF2-40B4-BE49-F238E27FC236}">
              <a16:creationId xmlns:a16="http://schemas.microsoft.com/office/drawing/2014/main" id="{435C8CBD-9FB8-4F36-A6E5-0C1E52322F62}"/>
            </a:ext>
          </a:extLst>
        </xdr:cNvPr>
        <xdr:cNvPicPr>
          <a:picLocks noChangeAspect="1"/>
        </xdr:cNvPicPr>
      </xdr:nvPicPr>
      <xdr:blipFill>
        <a:blip xmlns:r="http://schemas.openxmlformats.org/officeDocument/2006/relationships" r:embed="rId2"/>
        <a:stretch>
          <a:fillRect/>
        </a:stretch>
      </xdr:blipFill>
      <xdr:spPr>
        <a:xfrm>
          <a:off x="8916709" y="744795"/>
          <a:ext cx="1799596" cy="610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54429</xdr:colOff>
      <xdr:row>2</xdr:row>
      <xdr:rowOff>40822</xdr:rowOff>
    </xdr:from>
    <xdr:to>
      <xdr:col>2</xdr:col>
      <xdr:colOff>902596</xdr:colOff>
      <xdr:row>5</xdr:row>
      <xdr:rowOff>211140</xdr:rowOff>
    </xdr:to>
    <xdr:pic>
      <xdr:nvPicPr>
        <xdr:cNvPr id="2" name="Imagen 1">
          <a:extLst>
            <a:ext uri="{FF2B5EF4-FFF2-40B4-BE49-F238E27FC236}">
              <a16:creationId xmlns:a16="http://schemas.microsoft.com/office/drawing/2014/main" id="{92DFF2D5-8280-409D-9980-0C1A97B62421}"/>
            </a:ext>
          </a:extLst>
        </xdr:cNvPr>
        <xdr:cNvPicPr>
          <a:picLocks noChangeAspect="1"/>
        </xdr:cNvPicPr>
      </xdr:nvPicPr>
      <xdr:blipFill rotWithShape="1">
        <a:blip xmlns:r="http://schemas.openxmlformats.org/officeDocument/2006/relationships" r:embed="rId1"/>
        <a:srcRect l="45833" t="39849" r="45967" b="45696"/>
        <a:stretch/>
      </xdr:blipFill>
      <xdr:spPr>
        <a:xfrm>
          <a:off x="1073604" y="421822"/>
          <a:ext cx="848167" cy="837068"/>
        </a:xfrm>
        <a:prstGeom prst="rect">
          <a:avLst/>
        </a:prstGeom>
      </xdr:spPr>
    </xdr:pic>
    <xdr:clientData/>
  </xdr:twoCellAnchor>
  <xdr:twoCellAnchor editAs="oneCell">
    <xdr:from>
      <xdr:col>9</xdr:col>
      <xdr:colOff>569926</xdr:colOff>
      <xdr:row>2</xdr:row>
      <xdr:rowOff>61236</xdr:rowOff>
    </xdr:from>
    <xdr:to>
      <xdr:col>11</xdr:col>
      <xdr:colOff>612600</xdr:colOff>
      <xdr:row>4</xdr:row>
      <xdr:rowOff>216743</xdr:rowOff>
    </xdr:to>
    <xdr:pic>
      <xdr:nvPicPr>
        <xdr:cNvPr id="3" name="Imagen 2">
          <a:extLst>
            <a:ext uri="{FF2B5EF4-FFF2-40B4-BE49-F238E27FC236}">
              <a16:creationId xmlns:a16="http://schemas.microsoft.com/office/drawing/2014/main" id="{F89629CF-973A-4717-97D0-D8C03BB4BBAD}"/>
            </a:ext>
          </a:extLst>
        </xdr:cNvPr>
        <xdr:cNvPicPr>
          <a:picLocks noChangeAspect="1"/>
        </xdr:cNvPicPr>
      </xdr:nvPicPr>
      <xdr:blipFill>
        <a:blip xmlns:r="http://schemas.openxmlformats.org/officeDocument/2006/relationships" r:embed="rId2"/>
        <a:stretch>
          <a:fillRect/>
        </a:stretch>
      </xdr:blipFill>
      <xdr:spPr>
        <a:xfrm>
          <a:off x="10106132" y="442236"/>
          <a:ext cx="1801997" cy="5813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urosario.edu.co/Escuela-de-Administracion/Inicio/" TargetMode="External"/><Relationship Id="rId2" Type="http://schemas.openxmlformats.org/officeDocument/2006/relationships/hyperlink" Target="http://www.urosario.edu.co/Escuela-de-Administracion/Inicio/" TargetMode="External"/><Relationship Id="rId1" Type="http://schemas.openxmlformats.org/officeDocument/2006/relationships/hyperlink" Target="http://www.urosario.edu.co/Facultad-Jurisprudencia/Programa-de-Pregrado/Presentacion/"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A1BB-291C-4945-BA8F-518969E572B4}">
  <sheetPr codeName="Hoja3"/>
  <dimension ref="A1:N75"/>
  <sheetViews>
    <sheetView showGridLines="0" topLeftCell="B1" zoomScale="84" zoomScaleNormal="84" workbookViewId="0">
      <selection activeCell="E8" sqref="E8:G8"/>
    </sheetView>
  </sheetViews>
  <sheetFormatPr baseColWidth="10" defaultColWidth="0" defaultRowHeight="15" zeroHeight="1" x14ac:dyDescent="0.25"/>
  <cols>
    <col min="1" max="1" width="5.140625" hidden="1" customWidth="1"/>
    <col min="2" max="2" width="1.42578125" customWidth="1"/>
    <col min="3" max="3" width="4.140625" customWidth="1"/>
    <col min="4" max="4" width="11.140625" customWidth="1"/>
    <col min="5" max="5" width="14.42578125" customWidth="1"/>
    <col min="6" max="7" width="11.42578125" customWidth="1"/>
    <col min="8" max="8" width="25.28515625" customWidth="1"/>
    <col min="9" max="9" width="21" customWidth="1"/>
    <col min="10" max="10" width="17.85546875" customWidth="1"/>
    <col min="11" max="11" width="5" customWidth="1"/>
    <col min="12" max="12" width="14.7109375" customWidth="1"/>
    <col min="13" max="13" width="2.5703125" style="8" customWidth="1"/>
    <col min="14" max="14" width="1.42578125" customWidth="1"/>
    <col min="15" max="16384" width="11.42578125" hidden="1"/>
  </cols>
  <sheetData>
    <row r="1" spans="1:13" x14ac:dyDescent="0.25"/>
    <row r="2" spans="1:13" x14ac:dyDescent="0.25">
      <c r="A2" s="8"/>
      <c r="B2" s="8"/>
    </row>
    <row r="3" spans="1:13" x14ac:dyDescent="0.25">
      <c r="A3" s="8"/>
      <c r="B3" s="8"/>
      <c r="C3" s="24"/>
      <c r="D3" s="13"/>
      <c r="E3" s="13"/>
      <c r="F3" s="13"/>
      <c r="G3" s="13"/>
      <c r="H3" s="13"/>
      <c r="I3" s="13"/>
      <c r="J3" s="13"/>
      <c r="K3" s="13"/>
      <c r="L3" s="13"/>
      <c r="M3" s="14"/>
    </row>
    <row r="4" spans="1:13" ht="18.75" x14ac:dyDescent="0.25">
      <c r="A4" s="8"/>
      <c r="B4" s="8"/>
      <c r="C4" s="15"/>
      <c r="D4" s="291" t="s">
        <v>0</v>
      </c>
      <c r="E4" s="291"/>
      <c r="F4" s="291"/>
      <c r="G4" s="291"/>
      <c r="H4" s="291"/>
      <c r="I4" s="291"/>
      <c r="J4" s="291"/>
      <c r="K4" s="291"/>
      <c r="L4" s="291"/>
      <c r="M4" s="292"/>
    </row>
    <row r="5" spans="1:13" ht="18.75" x14ac:dyDescent="0.25">
      <c r="A5" s="8"/>
      <c r="B5" s="8"/>
      <c r="C5" s="15"/>
      <c r="D5" s="291" t="s">
        <v>1</v>
      </c>
      <c r="E5" s="291"/>
      <c r="F5" s="291"/>
      <c r="G5" s="291"/>
      <c r="H5" s="291"/>
      <c r="I5" s="291"/>
      <c r="J5" s="291"/>
      <c r="K5" s="291"/>
      <c r="L5" s="291"/>
      <c r="M5" s="292"/>
    </row>
    <row r="6" spans="1:13" ht="6" customHeight="1" x14ac:dyDescent="0.25">
      <c r="A6" s="8"/>
      <c r="B6" s="8"/>
      <c r="C6" s="15"/>
      <c r="D6" s="8"/>
      <c r="E6" s="8"/>
      <c r="F6" s="8"/>
      <c r="G6" s="8"/>
      <c r="H6" s="8"/>
      <c r="I6" s="8"/>
      <c r="J6" s="8"/>
      <c r="K6" s="8"/>
      <c r="L6" s="8"/>
      <c r="M6" s="16"/>
    </row>
    <row r="7" spans="1:13" x14ac:dyDescent="0.25">
      <c r="A7" s="8"/>
      <c r="B7" s="8"/>
      <c r="C7" s="15"/>
      <c r="D7" s="293" t="s">
        <v>12</v>
      </c>
      <c r="E7" s="294"/>
      <c r="F7" s="294"/>
      <c r="G7" s="294"/>
      <c r="H7" s="294" t="s">
        <v>5</v>
      </c>
      <c r="I7" s="294"/>
      <c r="J7" s="294"/>
      <c r="K7" s="294"/>
      <c r="L7" s="295"/>
      <c r="M7" s="16"/>
    </row>
    <row r="8" spans="1:13" x14ac:dyDescent="0.25">
      <c r="A8" s="8"/>
      <c r="B8" s="8"/>
      <c r="C8" s="15"/>
      <c r="D8" s="38" t="s">
        <v>2</v>
      </c>
      <c r="E8" s="288"/>
      <c r="F8" s="289"/>
      <c r="G8" s="290"/>
      <c r="H8" s="40" t="s">
        <v>6</v>
      </c>
      <c r="I8" s="36"/>
      <c r="J8" s="296" t="s">
        <v>7</v>
      </c>
      <c r="K8" s="296"/>
      <c r="L8" s="68">
        <f>IFERROR(IF(I9="",0,I9/I8),0)</f>
        <v>0</v>
      </c>
      <c r="M8" s="16"/>
    </row>
    <row r="9" spans="1:13" x14ac:dyDescent="0.25">
      <c r="A9" s="8"/>
      <c r="B9" s="8"/>
      <c r="C9" s="15"/>
      <c r="D9" s="38" t="s">
        <v>3</v>
      </c>
      <c r="E9" s="288"/>
      <c r="F9" s="289"/>
      <c r="G9" s="290"/>
      <c r="H9" s="40" t="s">
        <v>8</v>
      </c>
      <c r="I9" s="36"/>
      <c r="J9" s="296" t="s">
        <v>9</v>
      </c>
      <c r="K9" s="296"/>
      <c r="L9" s="53">
        <v>6</v>
      </c>
      <c r="M9" s="16"/>
    </row>
    <row r="10" spans="1:13" x14ac:dyDescent="0.25">
      <c r="A10" s="8"/>
      <c r="B10" s="8"/>
      <c r="C10" s="15"/>
      <c r="D10" s="39" t="s">
        <v>4</v>
      </c>
      <c r="E10" s="302"/>
      <c r="F10" s="302"/>
      <c r="G10" s="302"/>
      <c r="H10" s="41" t="s">
        <v>10</v>
      </c>
      <c r="I10" s="37">
        <v>15</v>
      </c>
      <c r="J10" s="306" t="s">
        <v>11</v>
      </c>
      <c r="K10" s="307"/>
      <c r="L10" s="308"/>
      <c r="M10" s="16"/>
    </row>
    <row r="11" spans="1:13" ht="18.75" x14ac:dyDescent="0.25">
      <c r="A11" s="8"/>
      <c r="B11" s="8"/>
      <c r="C11" s="15"/>
      <c r="D11" s="303" t="s">
        <v>25</v>
      </c>
      <c r="E11" s="304"/>
      <c r="F11" s="304"/>
      <c r="G11" s="304"/>
      <c r="H11" s="304"/>
      <c r="I11" s="304"/>
      <c r="J11" s="304"/>
      <c r="K11" s="304"/>
      <c r="L11" s="305"/>
      <c r="M11" s="16"/>
    </row>
    <row r="12" spans="1:13" x14ac:dyDescent="0.25">
      <c r="A12" s="8"/>
      <c r="B12" s="8"/>
      <c r="C12" s="15"/>
      <c r="D12" s="300" t="s">
        <v>17</v>
      </c>
      <c r="E12" s="298" t="s">
        <v>17</v>
      </c>
      <c r="F12" s="13"/>
      <c r="G12" s="13"/>
      <c r="H12" s="11" t="s">
        <v>18</v>
      </c>
      <c r="I12" s="50">
        <f>L9</f>
        <v>6</v>
      </c>
      <c r="J12" s="10" t="s">
        <v>23</v>
      </c>
      <c r="K12" s="10"/>
      <c r="L12" s="297">
        <f>I10</f>
        <v>15</v>
      </c>
      <c r="M12" s="16"/>
    </row>
    <row r="13" spans="1:13" x14ac:dyDescent="0.25">
      <c r="A13" s="8"/>
      <c r="B13" s="8"/>
      <c r="C13" s="15"/>
      <c r="D13" s="301"/>
      <c r="E13" s="299"/>
      <c r="F13" s="8"/>
      <c r="G13" s="8"/>
      <c r="H13" s="18" t="s">
        <v>19</v>
      </c>
      <c r="I13" s="30">
        <f>I8</f>
        <v>0</v>
      </c>
      <c r="J13" s="34"/>
      <c r="K13" s="34"/>
      <c r="L13" s="287"/>
      <c r="M13" s="16"/>
    </row>
    <row r="14" spans="1:13" ht="18.75" x14ac:dyDescent="0.3">
      <c r="A14" s="8"/>
      <c r="B14" s="8"/>
      <c r="C14" s="15"/>
      <c r="D14" s="284">
        <f>E9</f>
        <v>0</v>
      </c>
      <c r="E14" s="285"/>
      <c r="F14" s="285"/>
      <c r="G14" s="286"/>
      <c r="H14" s="18" t="s">
        <v>20</v>
      </c>
      <c r="I14" s="30">
        <f>I9</f>
        <v>0</v>
      </c>
      <c r="J14" s="34"/>
      <c r="K14" s="34"/>
      <c r="L14" s="54"/>
      <c r="M14" s="16"/>
    </row>
    <row r="15" spans="1:13" ht="18.75" x14ac:dyDescent="0.3">
      <c r="A15" s="8"/>
      <c r="B15" s="8"/>
      <c r="C15" s="15"/>
      <c r="D15" s="284">
        <f>E8</f>
        <v>0</v>
      </c>
      <c r="E15" s="285"/>
      <c r="F15" s="285"/>
      <c r="G15" s="286"/>
      <c r="H15" s="18" t="s">
        <v>21</v>
      </c>
      <c r="I15" s="31">
        <f>L8</f>
        <v>0</v>
      </c>
      <c r="J15" s="34" t="s">
        <v>24</v>
      </c>
      <c r="K15" s="34"/>
      <c r="L15" s="287">
        <f>I12</f>
        <v>6</v>
      </c>
      <c r="M15" s="16"/>
    </row>
    <row r="16" spans="1:13" ht="18.75" x14ac:dyDescent="0.3">
      <c r="A16" s="8"/>
      <c r="B16" s="8"/>
      <c r="C16" s="15"/>
      <c r="D16" s="284">
        <f>E10</f>
        <v>0</v>
      </c>
      <c r="E16" s="285"/>
      <c r="F16" s="285"/>
      <c r="G16" s="286"/>
      <c r="H16" s="18" t="s">
        <v>22</v>
      </c>
      <c r="I16" s="69">
        <v>0.01</v>
      </c>
      <c r="J16" s="34"/>
      <c r="K16" s="34"/>
      <c r="L16" s="287"/>
      <c r="M16" s="16"/>
    </row>
    <row r="17" spans="1:13" x14ac:dyDescent="0.25">
      <c r="A17" s="8"/>
      <c r="B17" s="8"/>
      <c r="C17" s="15"/>
      <c r="D17" s="52"/>
      <c r="E17" s="17"/>
      <c r="F17" s="17"/>
      <c r="G17" s="17"/>
      <c r="H17" s="19" t="s">
        <v>32</v>
      </c>
      <c r="I17" s="33">
        <f ca="1">TODAY()</f>
        <v>45637</v>
      </c>
      <c r="J17" s="32"/>
      <c r="K17" s="32"/>
      <c r="L17" s="55"/>
      <c r="M17" s="16"/>
    </row>
    <row r="18" spans="1:13" ht="15" customHeight="1" x14ac:dyDescent="0.25">
      <c r="A18" s="8"/>
      <c r="B18" s="8"/>
      <c r="C18" s="15"/>
      <c r="D18" s="221" t="s">
        <v>86</v>
      </c>
      <c r="E18" s="222"/>
      <c r="F18" s="222"/>
      <c r="G18" s="222"/>
      <c r="H18" s="222"/>
      <c r="I18" s="223"/>
      <c r="J18" s="275" t="s">
        <v>106</v>
      </c>
      <c r="K18" s="276"/>
      <c r="L18" s="277"/>
      <c r="M18" s="16"/>
    </row>
    <row r="19" spans="1:13" ht="33.75" customHeight="1" x14ac:dyDescent="0.25">
      <c r="A19" s="8"/>
      <c r="B19" s="8"/>
      <c r="C19" s="15"/>
      <c r="D19" s="3" t="s">
        <v>26</v>
      </c>
      <c r="E19" s="3" t="s">
        <v>27</v>
      </c>
      <c r="F19" s="3" t="s">
        <v>28</v>
      </c>
      <c r="G19" s="3" t="s">
        <v>29</v>
      </c>
      <c r="H19" s="3" t="s">
        <v>30</v>
      </c>
      <c r="I19" s="3" t="s">
        <v>31</v>
      </c>
      <c r="J19" s="278"/>
      <c r="K19" s="279"/>
      <c r="L19" s="280"/>
      <c r="M19" s="16"/>
    </row>
    <row r="20" spans="1:13" x14ac:dyDescent="0.25">
      <c r="A20" s="8"/>
      <c r="B20" s="8"/>
      <c r="C20" s="15"/>
      <c r="D20" s="4">
        <v>0</v>
      </c>
      <c r="E20" s="5"/>
      <c r="F20" s="6"/>
      <c r="G20" s="6"/>
      <c r="H20" s="20"/>
      <c r="I20" s="6">
        <f>+I9</f>
        <v>0</v>
      </c>
      <c r="J20" s="278"/>
      <c r="K20" s="279"/>
      <c r="L20" s="280"/>
      <c r="M20" s="16"/>
    </row>
    <row r="21" spans="1:13" x14ac:dyDescent="0.25">
      <c r="A21" s="8"/>
      <c r="B21" s="8"/>
      <c r="C21" s="15"/>
      <c r="D21" s="4">
        <v>1</v>
      </c>
      <c r="E21" s="5">
        <f ca="1">I17+31</f>
        <v>45668</v>
      </c>
      <c r="F21" s="6">
        <f>IFERROR(IF(D21&lt;=$L$9,$I$9/$L$9,0),0)</f>
        <v>0</v>
      </c>
      <c r="G21" s="6">
        <f t="shared" ref="G21:G26" si="0">I20*$I$16</f>
        <v>0</v>
      </c>
      <c r="H21" s="21">
        <f>+G21+F21</f>
        <v>0</v>
      </c>
      <c r="I21" s="6">
        <f t="shared" ref="I21:I26" si="1">+I20-F21</f>
        <v>0</v>
      </c>
      <c r="J21" s="278"/>
      <c r="K21" s="279"/>
      <c r="L21" s="280"/>
      <c r="M21" s="16"/>
    </row>
    <row r="22" spans="1:13" x14ac:dyDescent="0.25">
      <c r="A22" s="8"/>
      <c r="B22" s="8"/>
      <c r="C22" s="15"/>
      <c r="D22" s="7">
        <v>2</v>
      </c>
      <c r="E22" s="5">
        <f ca="1">E21+31</f>
        <v>45699</v>
      </c>
      <c r="F22" s="6">
        <f t="shared" ref="F22:F26" si="2">IFERROR(IF(D22&lt;=$L$9,$I$9/$L$9,0),0)</f>
        <v>0</v>
      </c>
      <c r="G22" s="6">
        <f t="shared" si="0"/>
        <v>0</v>
      </c>
      <c r="H22" s="21">
        <f t="shared" ref="H22:H26" si="3">+G22+F22</f>
        <v>0</v>
      </c>
      <c r="I22" s="6">
        <f t="shared" si="1"/>
        <v>0</v>
      </c>
      <c r="J22" s="278"/>
      <c r="K22" s="279"/>
      <c r="L22" s="280"/>
      <c r="M22" s="16"/>
    </row>
    <row r="23" spans="1:13" x14ac:dyDescent="0.25">
      <c r="A23" s="8"/>
      <c r="B23" s="8"/>
      <c r="C23" s="15"/>
      <c r="D23" s="7">
        <v>3</v>
      </c>
      <c r="E23" s="5">
        <f ca="1">E22+31</f>
        <v>45730</v>
      </c>
      <c r="F23" s="6">
        <f t="shared" si="2"/>
        <v>0</v>
      </c>
      <c r="G23" s="6">
        <f t="shared" si="0"/>
        <v>0</v>
      </c>
      <c r="H23" s="21">
        <f t="shared" si="3"/>
        <v>0</v>
      </c>
      <c r="I23" s="6">
        <f t="shared" si="1"/>
        <v>0</v>
      </c>
      <c r="J23" s="278"/>
      <c r="K23" s="279"/>
      <c r="L23" s="280"/>
      <c r="M23" s="16"/>
    </row>
    <row r="24" spans="1:13" x14ac:dyDescent="0.25">
      <c r="A24" s="8"/>
      <c r="B24" s="8"/>
      <c r="C24" s="15"/>
      <c r="D24" s="7">
        <v>4</v>
      </c>
      <c r="E24" s="5">
        <f t="shared" ref="E24:E26" ca="1" si="4">E23+31</f>
        <v>45761</v>
      </c>
      <c r="F24" s="6">
        <f t="shared" si="2"/>
        <v>0</v>
      </c>
      <c r="G24" s="6">
        <f t="shared" si="0"/>
        <v>0</v>
      </c>
      <c r="H24" s="21">
        <f t="shared" si="3"/>
        <v>0</v>
      </c>
      <c r="I24" s="6">
        <f t="shared" si="1"/>
        <v>0</v>
      </c>
      <c r="J24" s="278"/>
      <c r="K24" s="279"/>
      <c r="L24" s="280"/>
      <c r="M24" s="16"/>
    </row>
    <row r="25" spans="1:13" x14ac:dyDescent="0.25">
      <c r="A25" s="8"/>
      <c r="B25" s="8"/>
      <c r="C25" s="15"/>
      <c r="D25" s="7">
        <v>5</v>
      </c>
      <c r="E25" s="5">
        <f t="shared" ca="1" si="4"/>
        <v>45792</v>
      </c>
      <c r="F25" s="6">
        <f t="shared" si="2"/>
        <v>0</v>
      </c>
      <c r="G25" s="6">
        <f t="shared" si="0"/>
        <v>0</v>
      </c>
      <c r="H25" s="21">
        <f t="shared" si="3"/>
        <v>0</v>
      </c>
      <c r="I25" s="6">
        <f t="shared" si="1"/>
        <v>0</v>
      </c>
      <c r="J25" s="278"/>
      <c r="K25" s="279"/>
      <c r="L25" s="280"/>
      <c r="M25" s="16"/>
    </row>
    <row r="26" spans="1:13" ht="19.5" customHeight="1" x14ac:dyDescent="0.25">
      <c r="A26" s="8"/>
      <c r="B26" s="8"/>
      <c r="C26" s="15"/>
      <c r="D26" s="7">
        <v>6</v>
      </c>
      <c r="E26" s="5">
        <f t="shared" ca="1" si="4"/>
        <v>45823</v>
      </c>
      <c r="F26" s="6">
        <f t="shared" si="2"/>
        <v>0</v>
      </c>
      <c r="G26" s="6">
        <f t="shared" si="0"/>
        <v>0</v>
      </c>
      <c r="H26" s="21">
        <f t="shared" si="3"/>
        <v>0</v>
      </c>
      <c r="I26" s="6">
        <f t="shared" si="1"/>
        <v>0</v>
      </c>
      <c r="J26" s="278"/>
      <c r="K26" s="279"/>
      <c r="L26" s="280"/>
      <c r="M26" s="16"/>
    </row>
    <row r="27" spans="1:13" ht="4.5" customHeight="1" x14ac:dyDescent="0.25">
      <c r="A27" s="8"/>
      <c r="B27" s="8"/>
      <c r="C27" s="15"/>
      <c r="D27" s="15"/>
      <c r="E27" s="8"/>
      <c r="F27" s="8"/>
      <c r="G27" s="8"/>
      <c r="H27" s="8"/>
      <c r="I27" s="16"/>
      <c r="J27" s="278"/>
      <c r="K27" s="279"/>
      <c r="L27" s="280"/>
      <c r="M27" s="16"/>
    </row>
    <row r="28" spans="1:13" x14ac:dyDescent="0.25">
      <c r="A28" s="8"/>
      <c r="B28" s="8"/>
      <c r="C28" s="15"/>
      <c r="D28" s="42" t="s">
        <v>33</v>
      </c>
      <c r="E28" s="29"/>
      <c r="F28" s="67" t="s">
        <v>35</v>
      </c>
      <c r="G28" s="9"/>
      <c r="H28" s="9"/>
      <c r="I28" s="16"/>
      <c r="J28" s="281"/>
      <c r="K28" s="282"/>
      <c r="L28" s="283"/>
      <c r="M28" s="16"/>
    </row>
    <row r="29" spans="1:13" x14ac:dyDescent="0.25">
      <c r="A29" s="8"/>
      <c r="B29" s="8"/>
      <c r="C29" s="15"/>
      <c r="D29" s="241" t="s">
        <v>37</v>
      </c>
      <c r="E29" s="242"/>
      <c r="F29" s="242"/>
      <c r="G29" s="242"/>
      <c r="H29" s="242"/>
      <c r="I29" s="242"/>
      <c r="J29" s="242"/>
      <c r="K29" s="242"/>
      <c r="L29" s="242"/>
      <c r="M29" s="16"/>
    </row>
    <row r="30" spans="1:13" x14ac:dyDescent="0.25">
      <c r="A30" s="8"/>
      <c r="B30" s="8"/>
      <c r="C30" s="15"/>
      <c r="D30" s="56" t="s">
        <v>38</v>
      </c>
      <c r="E30" s="57"/>
      <c r="F30" s="243"/>
      <c r="G30" s="243"/>
      <c r="H30" s="243"/>
      <c r="I30" s="243"/>
      <c r="J30" s="243"/>
      <c r="K30" s="243"/>
      <c r="L30" s="243"/>
      <c r="M30" s="16"/>
    </row>
    <row r="31" spans="1:13" x14ac:dyDescent="0.25">
      <c r="A31" s="8"/>
      <c r="B31" s="8"/>
      <c r="C31" s="15"/>
      <c r="D31" s="58" t="s">
        <v>39</v>
      </c>
      <c r="E31" s="57"/>
      <c r="F31" s="274"/>
      <c r="G31" s="274"/>
      <c r="H31" s="274"/>
      <c r="I31" s="57" t="s">
        <v>40</v>
      </c>
      <c r="J31" s="243"/>
      <c r="K31" s="243"/>
      <c r="L31" s="243"/>
      <c r="M31" s="16"/>
    </row>
    <row r="32" spans="1:13" x14ac:dyDescent="0.25">
      <c r="A32" s="8"/>
      <c r="B32" s="8"/>
      <c r="C32" s="15"/>
      <c r="D32" s="56" t="s">
        <v>41</v>
      </c>
      <c r="E32" s="57"/>
      <c r="F32" s="243"/>
      <c r="G32" s="243"/>
      <c r="H32" s="243"/>
      <c r="I32" s="57" t="s">
        <v>42</v>
      </c>
      <c r="J32" s="243"/>
      <c r="K32" s="243"/>
      <c r="L32" s="243"/>
      <c r="M32" s="16"/>
    </row>
    <row r="33" spans="1:13" x14ac:dyDescent="0.25">
      <c r="A33" s="8"/>
      <c r="B33" s="8"/>
      <c r="C33" s="15"/>
      <c r="D33" s="56" t="s">
        <v>43</v>
      </c>
      <c r="E33" s="57"/>
      <c r="F33" s="243"/>
      <c r="G33" s="243"/>
      <c r="H33" s="243"/>
      <c r="I33" s="57" t="s">
        <v>44</v>
      </c>
      <c r="J33" s="243"/>
      <c r="K33" s="243"/>
      <c r="L33" s="243"/>
      <c r="M33" s="16"/>
    </row>
    <row r="34" spans="1:13" ht="15.75" thickBot="1" x14ac:dyDescent="0.3">
      <c r="A34" s="8"/>
      <c r="B34" s="8"/>
      <c r="C34" s="15"/>
      <c r="D34" s="56" t="s">
        <v>45</v>
      </c>
      <c r="E34" s="57"/>
      <c r="F34" s="243"/>
      <c r="G34" s="244"/>
      <c r="H34" s="243"/>
      <c r="I34" s="57" t="s">
        <v>46</v>
      </c>
      <c r="J34" s="243"/>
      <c r="K34" s="244"/>
      <c r="L34" s="243"/>
      <c r="M34" s="16"/>
    </row>
    <row r="35" spans="1:13" ht="15.75" thickBot="1" x14ac:dyDescent="0.3">
      <c r="A35" s="8"/>
      <c r="B35" s="8"/>
      <c r="C35" s="15"/>
      <c r="D35" s="56" t="s">
        <v>47</v>
      </c>
      <c r="E35" s="59"/>
      <c r="F35" s="59" t="s">
        <v>48</v>
      </c>
      <c r="G35" s="1"/>
      <c r="H35" s="59"/>
      <c r="I35" s="59" t="s">
        <v>49</v>
      </c>
      <c r="J35" s="60"/>
      <c r="K35" s="22"/>
      <c r="L35" s="60"/>
      <c r="M35" s="16"/>
    </row>
    <row r="36" spans="1:13" x14ac:dyDescent="0.25">
      <c r="A36" s="8"/>
      <c r="B36" s="8"/>
      <c r="C36" s="15"/>
      <c r="D36" s="268" t="s">
        <v>50</v>
      </c>
      <c r="E36" s="269"/>
      <c r="F36" s="269"/>
      <c r="G36" s="270"/>
      <c r="H36" s="271"/>
      <c r="I36" s="62" t="s">
        <v>51</v>
      </c>
      <c r="J36" s="243"/>
      <c r="K36" s="243"/>
      <c r="L36" s="243"/>
      <c r="M36" s="16"/>
    </row>
    <row r="37" spans="1:13" x14ac:dyDescent="0.25">
      <c r="A37" s="8"/>
      <c r="B37" s="8"/>
      <c r="C37" s="15"/>
      <c r="D37" s="268" t="s">
        <v>52</v>
      </c>
      <c r="E37" s="272"/>
      <c r="F37" s="51"/>
      <c r="G37" s="57" t="s">
        <v>44</v>
      </c>
      <c r="H37" s="273"/>
      <c r="I37" s="273"/>
      <c r="J37" s="63" t="s">
        <v>53</v>
      </c>
      <c r="K37" s="245"/>
      <c r="L37" s="247"/>
      <c r="M37" s="16"/>
    </row>
    <row r="38" spans="1:13" x14ac:dyDescent="0.25">
      <c r="A38" s="8"/>
      <c r="B38" s="8"/>
      <c r="C38" s="15"/>
      <c r="D38" s="241" t="s">
        <v>54</v>
      </c>
      <c r="E38" s="242"/>
      <c r="F38" s="242"/>
      <c r="G38" s="242"/>
      <c r="H38" s="242"/>
      <c r="I38" s="242"/>
      <c r="J38" s="242"/>
      <c r="K38" s="242"/>
      <c r="L38" s="242"/>
      <c r="M38" s="16"/>
    </row>
    <row r="39" spans="1:13" x14ac:dyDescent="0.25">
      <c r="A39" s="8"/>
      <c r="B39" s="8"/>
      <c r="C39" s="15"/>
      <c r="D39" s="261" t="s">
        <v>55</v>
      </c>
      <c r="E39" s="261"/>
      <c r="F39" s="261" t="s">
        <v>56</v>
      </c>
      <c r="G39" s="261"/>
      <c r="H39" s="261"/>
      <c r="I39" s="261"/>
      <c r="J39" s="261" t="s">
        <v>57</v>
      </c>
      <c r="K39" s="261"/>
      <c r="L39" s="261"/>
      <c r="M39" s="16"/>
    </row>
    <row r="40" spans="1:13" x14ac:dyDescent="0.25">
      <c r="A40" s="8"/>
      <c r="B40" s="8"/>
      <c r="C40" s="15"/>
      <c r="D40" s="243"/>
      <c r="E40" s="243"/>
      <c r="F40" s="243"/>
      <c r="G40" s="243"/>
      <c r="H40" s="243"/>
      <c r="I40" s="243"/>
      <c r="J40" s="262"/>
      <c r="K40" s="262"/>
      <c r="L40" s="262"/>
      <c r="M40" s="16"/>
    </row>
    <row r="41" spans="1:13" x14ac:dyDescent="0.25">
      <c r="A41" s="8"/>
      <c r="B41" s="8"/>
      <c r="C41" s="15"/>
      <c r="D41" s="243"/>
      <c r="E41" s="243"/>
      <c r="F41" s="243"/>
      <c r="G41" s="243"/>
      <c r="H41" s="243"/>
      <c r="I41" s="243"/>
      <c r="J41" s="263"/>
      <c r="K41" s="263"/>
      <c r="L41" s="263"/>
      <c r="M41" s="16"/>
    </row>
    <row r="42" spans="1:13" x14ac:dyDescent="0.25">
      <c r="A42" s="8"/>
      <c r="B42" s="8"/>
      <c r="C42" s="15"/>
      <c r="D42" s="264" t="s">
        <v>58</v>
      </c>
      <c r="E42" s="265"/>
      <c r="F42" s="265"/>
      <c r="G42" s="265"/>
      <c r="H42" s="266"/>
      <c r="I42" s="267" t="s">
        <v>59</v>
      </c>
      <c r="J42" s="267"/>
      <c r="K42" s="267"/>
      <c r="L42" s="267"/>
      <c r="M42" s="16"/>
    </row>
    <row r="43" spans="1:13" x14ac:dyDescent="0.25">
      <c r="A43" s="8"/>
      <c r="B43" s="8"/>
      <c r="C43" s="15"/>
      <c r="D43" s="243" t="s">
        <v>60</v>
      </c>
      <c r="E43" s="243"/>
      <c r="F43" s="249"/>
      <c r="G43" s="250"/>
      <c r="H43" s="251"/>
      <c r="I43" s="243" t="s">
        <v>61</v>
      </c>
      <c r="J43" s="243"/>
      <c r="K43" s="250"/>
      <c r="L43" s="251"/>
      <c r="M43" s="16"/>
    </row>
    <row r="44" spans="1:13" x14ac:dyDescent="0.25">
      <c r="A44" s="8"/>
      <c r="B44" s="8"/>
      <c r="C44" s="15"/>
      <c r="D44" s="243" t="s">
        <v>62</v>
      </c>
      <c r="E44" s="243"/>
      <c r="F44" s="249"/>
      <c r="G44" s="250"/>
      <c r="H44" s="251"/>
      <c r="I44" s="243" t="s">
        <v>63</v>
      </c>
      <c r="J44" s="243"/>
      <c r="K44" s="250"/>
      <c r="L44" s="251"/>
      <c r="M44" s="16"/>
    </row>
    <row r="45" spans="1:13" x14ac:dyDescent="0.25">
      <c r="A45" s="8"/>
      <c r="B45" s="8"/>
      <c r="C45" s="15"/>
      <c r="D45" s="243" t="s">
        <v>64</v>
      </c>
      <c r="E45" s="243"/>
      <c r="F45" s="252"/>
      <c r="G45" s="253"/>
      <c r="H45" s="254"/>
      <c r="I45" s="243" t="s">
        <v>65</v>
      </c>
      <c r="J45" s="243"/>
      <c r="K45" s="250"/>
      <c r="L45" s="251"/>
      <c r="M45" s="16"/>
    </row>
    <row r="46" spans="1:13" x14ac:dyDescent="0.25">
      <c r="A46" s="8"/>
      <c r="B46" s="8"/>
      <c r="C46" s="15"/>
      <c r="D46" s="243"/>
      <c r="E46" s="243"/>
      <c r="F46" s="255"/>
      <c r="G46" s="256"/>
      <c r="H46" s="257"/>
      <c r="I46" s="243" t="s">
        <v>66</v>
      </c>
      <c r="J46" s="243"/>
      <c r="K46" s="250"/>
      <c r="L46" s="251"/>
      <c r="M46" s="16"/>
    </row>
    <row r="47" spans="1:13" x14ac:dyDescent="0.25">
      <c r="A47" s="8"/>
      <c r="B47" s="8"/>
      <c r="C47" s="15"/>
      <c r="D47" s="243"/>
      <c r="E47" s="243"/>
      <c r="F47" s="258"/>
      <c r="G47" s="259"/>
      <c r="H47" s="260"/>
      <c r="I47" s="243" t="s">
        <v>67</v>
      </c>
      <c r="J47" s="243"/>
      <c r="K47" s="250"/>
      <c r="L47" s="251"/>
      <c r="M47" s="16"/>
    </row>
    <row r="48" spans="1:13" x14ac:dyDescent="0.25">
      <c r="A48" s="8"/>
      <c r="B48" s="8"/>
      <c r="C48" s="15"/>
      <c r="D48" s="236" t="s">
        <v>68</v>
      </c>
      <c r="E48" s="236"/>
      <c r="F48" s="237">
        <f>SUM(F43:H47)</f>
        <v>0</v>
      </c>
      <c r="G48" s="238"/>
      <c r="H48" s="239"/>
      <c r="I48" s="236" t="s">
        <v>68</v>
      </c>
      <c r="J48" s="236"/>
      <c r="K48" s="240">
        <f>SUM(K43:L47)</f>
        <v>0</v>
      </c>
      <c r="L48" s="240"/>
      <c r="M48" s="16"/>
    </row>
    <row r="49" spans="1:13" x14ac:dyDescent="0.25">
      <c r="A49" s="8"/>
      <c r="B49" s="8"/>
      <c r="C49" s="15"/>
      <c r="D49" s="241" t="s">
        <v>69</v>
      </c>
      <c r="E49" s="242"/>
      <c r="F49" s="242"/>
      <c r="G49" s="242"/>
      <c r="H49" s="242"/>
      <c r="I49" s="242"/>
      <c r="J49" s="242"/>
      <c r="K49" s="242"/>
      <c r="L49" s="242"/>
      <c r="M49" s="16"/>
    </row>
    <row r="50" spans="1:13" x14ac:dyDescent="0.25">
      <c r="A50" s="8"/>
      <c r="B50" s="8"/>
      <c r="C50" s="15"/>
      <c r="D50" s="56" t="s">
        <v>41</v>
      </c>
      <c r="E50" s="57"/>
      <c r="F50" s="243"/>
      <c r="G50" s="243"/>
      <c r="H50" s="243"/>
      <c r="I50" s="57" t="s">
        <v>70</v>
      </c>
      <c r="J50" s="243"/>
      <c r="K50" s="243"/>
      <c r="L50" s="243"/>
      <c r="M50" s="16"/>
    </row>
    <row r="51" spans="1:13" x14ac:dyDescent="0.25">
      <c r="A51" s="8"/>
      <c r="B51" s="8"/>
      <c r="C51" s="15"/>
      <c r="D51" s="56" t="s">
        <v>43</v>
      </c>
      <c r="E51" s="57"/>
      <c r="F51" s="243"/>
      <c r="G51" s="243"/>
      <c r="H51" s="243"/>
      <c r="I51" s="64" t="s">
        <v>44</v>
      </c>
      <c r="J51" s="244"/>
      <c r="K51" s="244"/>
      <c r="L51" s="244"/>
      <c r="M51" s="16"/>
    </row>
    <row r="52" spans="1:13" x14ac:dyDescent="0.25">
      <c r="A52" s="8"/>
      <c r="B52" s="8"/>
      <c r="C52" s="15"/>
      <c r="D52" s="65" t="s">
        <v>71</v>
      </c>
      <c r="E52" s="65"/>
      <c r="F52" s="245"/>
      <c r="G52" s="246"/>
      <c r="H52" s="247"/>
      <c r="I52" s="63" t="s">
        <v>42</v>
      </c>
      <c r="J52" s="243"/>
      <c r="K52" s="243"/>
      <c r="L52" s="243"/>
      <c r="M52" s="16"/>
    </row>
    <row r="53" spans="1:13" x14ac:dyDescent="0.25">
      <c r="A53" s="8"/>
      <c r="B53" s="8"/>
      <c r="C53" s="15"/>
      <c r="D53" s="248" t="s">
        <v>72</v>
      </c>
      <c r="E53" s="248"/>
      <c r="F53" s="248"/>
      <c r="G53" s="248"/>
      <c r="H53" s="248"/>
      <c r="I53" s="248"/>
      <c r="J53" s="248"/>
      <c r="K53" s="248"/>
      <c r="L53" s="248"/>
      <c r="M53" s="16"/>
    </row>
    <row r="54" spans="1:13" ht="46.5" customHeight="1" x14ac:dyDescent="0.25">
      <c r="A54" s="8"/>
      <c r="B54" s="8"/>
      <c r="C54" s="15"/>
      <c r="D54" s="220" t="s">
        <v>73</v>
      </c>
      <c r="E54" s="220"/>
      <c r="F54" s="220"/>
      <c r="G54" s="220"/>
      <c r="H54" s="220"/>
      <c r="I54" s="220"/>
      <c r="J54" s="220"/>
      <c r="K54" s="220"/>
      <c r="L54" s="220"/>
      <c r="M54" s="16"/>
    </row>
    <row r="55" spans="1:13" ht="46.5" customHeight="1" x14ac:dyDescent="0.25">
      <c r="A55" s="8"/>
      <c r="B55" s="8"/>
      <c r="C55" s="15"/>
      <c r="D55" s="220" t="s">
        <v>74</v>
      </c>
      <c r="E55" s="220"/>
      <c r="F55" s="220"/>
      <c r="G55" s="220"/>
      <c r="H55" s="220"/>
      <c r="I55" s="220"/>
      <c r="J55" s="220"/>
      <c r="K55" s="220"/>
      <c r="L55" s="220"/>
      <c r="M55" s="16"/>
    </row>
    <row r="56" spans="1:13" ht="46.5" customHeight="1" x14ac:dyDescent="0.25">
      <c r="A56" s="8"/>
      <c r="B56" s="8"/>
      <c r="C56" s="15"/>
      <c r="D56" s="220" t="s">
        <v>75</v>
      </c>
      <c r="E56" s="220"/>
      <c r="F56" s="220"/>
      <c r="G56" s="220"/>
      <c r="H56" s="220"/>
      <c r="I56" s="220"/>
      <c r="J56" s="220"/>
      <c r="K56" s="220"/>
      <c r="L56" s="220"/>
      <c r="M56" s="16"/>
    </row>
    <row r="57" spans="1:13" ht="46.5" customHeight="1" x14ac:dyDescent="0.25">
      <c r="A57" s="8"/>
      <c r="B57" s="8"/>
      <c r="C57" s="15"/>
      <c r="D57" s="220" t="s">
        <v>276</v>
      </c>
      <c r="E57" s="220"/>
      <c r="F57" s="220"/>
      <c r="G57" s="220"/>
      <c r="H57" s="220"/>
      <c r="I57" s="220"/>
      <c r="J57" s="220"/>
      <c r="K57" s="220"/>
      <c r="L57" s="220"/>
      <c r="M57" s="16"/>
    </row>
    <row r="58" spans="1:13" ht="46.5" customHeight="1" x14ac:dyDescent="0.25">
      <c r="A58" s="8"/>
      <c r="B58" s="8"/>
      <c r="C58" s="15"/>
      <c r="D58" s="220" t="s">
        <v>76</v>
      </c>
      <c r="E58" s="220"/>
      <c r="F58" s="220"/>
      <c r="G58" s="220"/>
      <c r="H58" s="220"/>
      <c r="I58" s="220"/>
      <c r="J58" s="220"/>
      <c r="K58" s="220"/>
      <c r="L58" s="220"/>
      <c r="M58" s="16"/>
    </row>
    <row r="59" spans="1:13" x14ac:dyDescent="0.25">
      <c r="A59" s="8"/>
      <c r="B59" s="8"/>
      <c r="C59" s="15"/>
      <c r="D59" s="9" t="s">
        <v>77</v>
      </c>
      <c r="E59" s="9"/>
      <c r="F59" s="9"/>
      <c r="G59" s="9"/>
      <c r="H59" s="9"/>
      <c r="I59" s="9"/>
      <c r="J59" s="9"/>
      <c r="K59" s="9"/>
      <c r="L59" s="9"/>
      <c r="M59" s="16"/>
    </row>
    <row r="60" spans="1:13" ht="36" customHeight="1" x14ac:dyDescent="0.25">
      <c r="A60" s="8"/>
      <c r="B60" s="8"/>
      <c r="C60" s="15"/>
      <c r="D60" s="25"/>
      <c r="E60" s="25"/>
      <c r="F60" s="25"/>
      <c r="G60" s="25"/>
      <c r="H60" s="25"/>
      <c r="I60" s="25"/>
      <c r="J60" s="25"/>
      <c r="K60" s="25"/>
      <c r="L60" s="25"/>
      <c r="M60" s="16"/>
    </row>
    <row r="61" spans="1:13" ht="49.5" customHeight="1" x14ac:dyDescent="0.25">
      <c r="A61" s="8"/>
      <c r="B61" s="8"/>
      <c r="C61" s="15"/>
      <c r="D61" s="25"/>
      <c r="E61" s="25"/>
      <c r="F61" s="25"/>
      <c r="G61" s="227" t="s">
        <v>78</v>
      </c>
      <c r="H61" s="25"/>
      <c r="I61" s="25"/>
      <c r="J61" s="25"/>
      <c r="K61" s="25"/>
      <c r="L61" s="227" t="s">
        <v>78</v>
      </c>
      <c r="M61" s="16"/>
    </row>
    <row r="62" spans="1:13" ht="49.5" customHeight="1" thickBot="1" x14ac:dyDescent="0.3">
      <c r="A62" s="8"/>
      <c r="B62" s="8"/>
      <c r="C62" s="15"/>
      <c r="D62" s="229"/>
      <c r="E62" s="229"/>
      <c r="F62" s="25"/>
      <c r="G62" s="228"/>
      <c r="H62" s="25"/>
      <c r="I62" s="229"/>
      <c r="J62" s="229"/>
      <c r="K62" s="25"/>
      <c r="L62" s="228"/>
      <c r="M62" s="16"/>
    </row>
    <row r="63" spans="1:13" ht="15.75" thickTop="1" x14ac:dyDescent="0.25">
      <c r="A63" s="8"/>
      <c r="B63" s="8"/>
      <c r="C63" s="15"/>
      <c r="D63" s="25" t="s">
        <v>79</v>
      </c>
      <c r="E63" s="25"/>
      <c r="F63" s="25"/>
      <c r="G63" s="25"/>
      <c r="H63" s="25"/>
      <c r="I63" s="25" t="s">
        <v>80</v>
      </c>
      <c r="J63" s="25"/>
      <c r="K63" s="25"/>
      <c r="L63" s="25"/>
      <c r="M63" s="16"/>
    </row>
    <row r="64" spans="1:13" x14ac:dyDescent="0.25">
      <c r="A64" s="8"/>
      <c r="B64" s="8"/>
      <c r="C64" s="15"/>
      <c r="D64" s="25" t="s">
        <v>81</v>
      </c>
      <c r="E64" s="25"/>
      <c r="F64" s="25"/>
      <c r="G64" s="25"/>
      <c r="H64" s="25"/>
      <c r="I64" s="25" t="s">
        <v>81</v>
      </c>
      <c r="J64" s="25"/>
      <c r="K64" s="25"/>
      <c r="L64" s="25"/>
      <c r="M64" s="16"/>
    </row>
    <row r="65" spans="1:13" x14ac:dyDescent="0.25">
      <c r="A65" s="8"/>
      <c r="B65" s="8"/>
      <c r="C65" s="15"/>
      <c r="D65" s="25"/>
      <c r="E65" s="25"/>
      <c r="F65" s="25"/>
      <c r="G65" s="25"/>
      <c r="H65" s="25"/>
      <c r="I65" s="25"/>
      <c r="J65" s="25"/>
      <c r="K65" s="25"/>
      <c r="L65" s="25"/>
      <c r="M65" s="16"/>
    </row>
    <row r="66" spans="1:13" x14ac:dyDescent="0.25">
      <c r="A66" s="8"/>
      <c r="B66" s="8"/>
      <c r="C66" s="15"/>
      <c r="D66" s="230" t="s">
        <v>82</v>
      </c>
      <c r="E66" s="231"/>
      <c r="F66" s="231"/>
      <c r="G66" s="231"/>
      <c r="H66" s="231"/>
      <c r="I66" s="231"/>
      <c r="J66" s="231"/>
      <c r="K66" s="231"/>
      <c r="L66" s="232"/>
      <c r="M66" s="16"/>
    </row>
    <row r="67" spans="1:13" x14ac:dyDescent="0.25">
      <c r="A67" s="8"/>
      <c r="B67" s="8"/>
      <c r="C67" s="15"/>
      <c r="D67" s="11"/>
      <c r="E67" s="12"/>
      <c r="F67" s="12"/>
      <c r="G67" s="12"/>
      <c r="H67" s="12"/>
      <c r="I67" s="12"/>
      <c r="J67" s="12"/>
      <c r="K67" s="12"/>
      <c r="L67" s="23"/>
      <c r="M67" s="16"/>
    </row>
    <row r="68" spans="1:13" x14ac:dyDescent="0.25">
      <c r="A68" s="8"/>
      <c r="B68" s="8"/>
      <c r="C68" s="15"/>
      <c r="D68" s="233"/>
      <c r="E68" s="234"/>
      <c r="F68" s="234"/>
      <c r="G68" s="234"/>
      <c r="H68" s="234"/>
      <c r="I68" s="234"/>
      <c r="J68" s="234"/>
      <c r="K68" s="234"/>
      <c r="L68" s="235"/>
      <c r="M68" s="16"/>
    </row>
    <row r="69" spans="1:13" x14ac:dyDescent="0.25">
      <c r="A69" s="8"/>
      <c r="B69" s="8"/>
      <c r="C69" s="15"/>
      <c r="D69" s="221" t="s">
        <v>84</v>
      </c>
      <c r="E69" s="222"/>
      <c r="F69" s="222"/>
      <c r="G69" s="222"/>
      <c r="H69" s="222"/>
      <c r="I69" s="222"/>
      <c r="J69" s="222"/>
      <c r="K69" s="222"/>
      <c r="L69" s="223"/>
      <c r="M69" s="16"/>
    </row>
    <row r="70" spans="1:13" ht="12.75" customHeight="1" x14ac:dyDescent="0.25">
      <c r="A70" s="8"/>
      <c r="B70" s="8"/>
      <c r="C70" s="15"/>
      <c r="D70" s="224" t="s">
        <v>85</v>
      </c>
      <c r="E70" s="224"/>
      <c r="F70" s="224"/>
      <c r="G70" s="224"/>
      <c r="H70" s="224"/>
      <c r="I70" s="224"/>
      <c r="J70" s="224"/>
      <c r="K70" s="224"/>
      <c r="L70" s="224"/>
      <c r="M70" s="16"/>
    </row>
    <row r="71" spans="1:13" ht="12.75" customHeight="1" x14ac:dyDescent="0.25">
      <c r="A71" s="8"/>
      <c r="B71" s="8"/>
      <c r="C71" s="15"/>
      <c r="D71" s="225"/>
      <c r="E71" s="225"/>
      <c r="F71" s="225"/>
      <c r="G71" s="225"/>
      <c r="H71" s="225"/>
      <c r="I71" s="225"/>
      <c r="J71" s="225"/>
      <c r="K71" s="225"/>
      <c r="L71" s="225"/>
      <c r="M71" s="16"/>
    </row>
    <row r="72" spans="1:13" ht="12.75" customHeight="1" x14ac:dyDescent="0.25">
      <c r="A72" s="8"/>
      <c r="B72" s="8"/>
      <c r="C72" s="15"/>
      <c r="D72" s="225"/>
      <c r="E72" s="225"/>
      <c r="F72" s="225"/>
      <c r="G72" s="225"/>
      <c r="H72" s="225"/>
      <c r="I72" s="225"/>
      <c r="J72" s="225"/>
      <c r="K72" s="225"/>
      <c r="L72" s="225"/>
      <c r="M72" s="16"/>
    </row>
    <row r="73" spans="1:13" ht="12.75" customHeight="1" x14ac:dyDescent="0.25">
      <c r="A73" s="8"/>
      <c r="B73" s="8"/>
      <c r="C73" s="15"/>
      <c r="D73" s="225"/>
      <c r="E73" s="225"/>
      <c r="F73" s="225"/>
      <c r="G73" s="225"/>
      <c r="H73" s="225"/>
      <c r="I73" s="225"/>
      <c r="J73" s="225"/>
      <c r="K73" s="225"/>
      <c r="L73" s="225"/>
      <c r="M73" s="16"/>
    </row>
    <row r="74" spans="1:13" ht="12.75" customHeight="1" x14ac:dyDescent="0.25">
      <c r="A74" s="8"/>
      <c r="B74" s="8"/>
      <c r="C74" s="26"/>
      <c r="D74" s="226"/>
      <c r="E74" s="226"/>
      <c r="F74" s="226"/>
      <c r="G74" s="226"/>
      <c r="H74" s="226"/>
      <c r="I74" s="226"/>
      <c r="J74" s="226"/>
      <c r="K74" s="226"/>
      <c r="L74" s="226"/>
      <c r="M74" s="28"/>
    </row>
    <row r="75" spans="1:13" x14ac:dyDescent="0.25">
      <c r="A75" s="8"/>
      <c r="B75" s="27"/>
      <c r="C75" s="26"/>
      <c r="D75" s="27"/>
      <c r="E75" s="27"/>
      <c r="F75" s="27"/>
      <c r="G75" s="27"/>
      <c r="H75" s="27"/>
      <c r="I75" s="27"/>
      <c r="J75" s="27"/>
      <c r="K75" s="27"/>
      <c r="L75" s="27"/>
    </row>
  </sheetData>
  <sheetProtection algorithmName="SHA-512" hashValue="O11qmwPr2DWQ9fGeeLlld+3J/s2nGQnft2KUjQCpWvoTvMuw1fw4kYwQbFygxNuEuyrIUN4j/6qy9RdWBmOpzw==" saltValue="OhLOf7kJ7hBQ2J/7C+5ATA==" spinCount="100000" sheet="1" objects="1" scenarios="1"/>
  <mergeCells count="89">
    <mergeCell ref="L12:L13"/>
    <mergeCell ref="E12:E13"/>
    <mergeCell ref="D12:D13"/>
    <mergeCell ref="E9:G9"/>
    <mergeCell ref="J9:K9"/>
    <mergeCell ref="E10:G10"/>
    <mergeCell ref="D11:L11"/>
    <mergeCell ref="J10:L10"/>
    <mergeCell ref="E8:G8"/>
    <mergeCell ref="D4:M4"/>
    <mergeCell ref="D5:M5"/>
    <mergeCell ref="D7:G7"/>
    <mergeCell ref="H7:L7"/>
    <mergeCell ref="J8:K8"/>
    <mergeCell ref="D14:G14"/>
    <mergeCell ref="D15:G15"/>
    <mergeCell ref="L15:L16"/>
    <mergeCell ref="D16:G16"/>
    <mergeCell ref="D29:L29"/>
    <mergeCell ref="F30:L30"/>
    <mergeCell ref="F31:H31"/>
    <mergeCell ref="J31:L31"/>
    <mergeCell ref="D18:I18"/>
    <mergeCell ref="J18:L28"/>
    <mergeCell ref="F32:H32"/>
    <mergeCell ref="J32:L32"/>
    <mergeCell ref="F33:H33"/>
    <mergeCell ref="J33:L33"/>
    <mergeCell ref="F34:H34"/>
    <mergeCell ref="J34:L34"/>
    <mergeCell ref="D36:F36"/>
    <mergeCell ref="G36:H36"/>
    <mergeCell ref="J36:L36"/>
    <mergeCell ref="D37:E37"/>
    <mergeCell ref="H37:I37"/>
    <mergeCell ref="K37:L37"/>
    <mergeCell ref="D43:E43"/>
    <mergeCell ref="F43:H43"/>
    <mergeCell ref="I43:J43"/>
    <mergeCell ref="K43:L43"/>
    <mergeCell ref="D38:L38"/>
    <mergeCell ref="D39:E39"/>
    <mergeCell ref="F39:I39"/>
    <mergeCell ref="J39:L39"/>
    <mergeCell ref="D40:E40"/>
    <mergeCell ref="F40:I40"/>
    <mergeCell ref="J40:L40"/>
    <mergeCell ref="D41:E41"/>
    <mergeCell ref="F41:I41"/>
    <mergeCell ref="J41:L41"/>
    <mergeCell ref="D42:H42"/>
    <mergeCell ref="I42:L42"/>
    <mergeCell ref="D44:E44"/>
    <mergeCell ref="F44:H44"/>
    <mergeCell ref="I44:J44"/>
    <mergeCell ref="K44:L44"/>
    <mergeCell ref="D45:E47"/>
    <mergeCell ref="F45:H47"/>
    <mergeCell ref="I45:J45"/>
    <mergeCell ref="K45:L45"/>
    <mergeCell ref="I46:J46"/>
    <mergeCell ref="K46:L46"/>
    <mergeCell ref="I47:J47"/>
    <mergeCell ref="K47:L47"/>
    <mergeCell ref="D48:E48"/>
    <mergeCell ref="F48:H48"/>
    <mergeCell ref="I48:J48"/>
    <mergeCell ref="K48:L48"/>
    <mergeCell ref="D58:L58"/>
    <mergeCell ref="D49:L49"/>
    <mergeCell ref="F50:H50"/>
    <mergeCell ref="J50:L50"/>
    <mergeCell ref="F51:H51"/>
    <mergeCell ref="J51:L51"/>
    <mergeCell ref="F52:H52"/>
    <mergeCell ref="J52:L52"/>
    <mergeCell ref="D53:L53"/>
    <mergeCell ref="D54:L54"/>
    <mergeCell ref="D55:L55"/>
    <mergeCell ref="D56:L56"/>
    <mergeCell ref="D57:L57"/>
    <mergeCell ref="D69:L69"/>
    <mergeCell ref="D70:L74"/>
    <mergeCell ref="G61:G62"/>
    <mergeCell ref="L61:L62"/>
    <mergeCell ref="D62:E62"/>
    <mergeCell ref="I62:J62"/>
    <mergeCell ref="D66:L66"/>
    <mergeCell ref="D68:L68"/>
  </mergeCells>
  <dataValidations count="4">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I8" xr:uid="{B0791745-37C7-4571-A51E-3A24022CCC4B}">
      <formula1>I7</formula1>
    </dataValidation>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L8" xr:uid="{6DF0FE00-846A-42F0-9FA9-3F985622E53E}"/>
    <dataValidation type="whole" allowBlank="1" showInputMessage="1" showErrorMessage="1" errorTitle="Error valor ingresado" error="Estimado (a) estudiante: El monto registrado es mayor a la matrícula. Recuerde que para esta linea de créditoel monto solicitado no debe superar el valor registrado en su recibo de matrícula." sqref="I9" xr:uid="{19E8C42F-FCC8-4FAD-B67B-0252E22ACA5E}">
      <formula1>0</formula1>
      <formula2>I8</formula2>
    </dataValidation>
    <dataValidation type="custom" allowBlank="1" showInputMessage="1" showErrorMessage="1" sqref="E9:G9" xr:uid="{665F1C8E-F360-4D23-821A-A7E49B6D4CA9}">
      <formula1>ISTEXT(E9)</formula1>
    </dataValidation>
  </dataValidations>
  <pageMargins left="0.7" right="0.7" top="0.75" bottom="0.75" header="0.3" footer="0.3"/>
  <pageSetup paperSize="9" scale="57"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F20D1B8-ECE1-49EF-927E-6976994097F9}">
          <x14:formula1>
            <xm:f>'listas desplegables'!$D$3:$D$181</xm:f>
          </x14:formula1>
          <xm:sqref>E10:G10</xm:sqref>
        </x14:dataValidation>
        <x14:dataValidation type="list" allowBlank="1" showInputMessage="1" showErrorMessage="1" xr:uid="{2C756F57-A942-43BA-99DE-23ABA701D935}">
          <x14:formula1>
            <xm:f>'listas desplegables'!$E$3:$E$3</xm:f>
          </x14:formula1>
          <xm:sqref>F28</xm:sqref>
        </x14:dataValidation>
        <x14:dataValidation type="list" allowBlank="1" showInputMessage="1" showErrorMessage="1" xr:uid="{D80BEA55-77B6-4033-A37A-DAAE703CE9D2}">
          <x14:formula1>
            <xm:f>'listas desplegables'!$B$3:$B$5</xm:f>
          </x14:formula1>
          <xm:sqref>L9</xm:sqref>
        </x14:dataValidation>
        <x14:dataValidation type="list" allowBlank="1" showInputMessage="1" showErrorMessage="1" xr:uid="{6CADE5E8-7E75-4A7E-976D-1323BC3BFBB5}">
          <x14:formula1>
            <xm:f>'listas desplegables'!$C$3:$C$3</xm:f>
          </x14:formula1>
          <xm:sqref>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52F8-7D24-4740-A3DB-2DEAF824A98A}">
  <sheetPr codeName="Hoja5"/>
  <dimension ref="A1:M80"/>
  <sheetViews>
    <sheetView showGridLines="0" topLeftCell="A7" zoomScale="85" zoomScaleNormal="85" workbookViewId="0">
      <selection activeCell="C59" sqref="C59"/>
    </sheetView>
  </sheetViews>
  <sheetFormatPr baseColWidth="10" defaultColWidth="0" defaultRowHeight="15" zeroHeight="1" x14ac:dyDescent="0.25"/>
  <cols>
    <col min="1" max="1" width="11.42578125" customWidth="1"/>
    <col min="2" max="2" width="3.140625" customWidth="1"/>
    <col min="3" max="3" width="11.140625" customWidth="1"/>
    <col min="4" max="4" width="14.42578125" customWidth="1"/>
    <col min="5" max="5" width="14.85546875" customWidth="1"/>
    <col min="6" max="6" width="15.140625" customWidth="1"/>
    <col min="7" max="7" width="25.28515625" customWidth="1"/>
    <col min="8" max="8" width="21" customWidth="1"/>
    <col min="9" max="9" width="17.85546875" customWidth="1"/>
    <col min="10" max="10" width="2.28515625" customWidth="1"/>
    <col min="11" max="11" width="10.42578125" customWidth="1"/>
    <col min="12" max="12" width="4.140625" customWidth="1"/>
    <col min="13" max="13" width="2.28515625" customWidth="1"/>
    <col min="14" max="16384" width="11.42578125" hidden="1"/>
  </cols>
  <sheetData>
    <row r="1" spans="1:13" x14ac:dyDescent="0.25">
      <c r="A1" s="108"/>
      <c r="B1" s="108"/>
      <c r="C1" s="108"/>
      <c r="D1" s="108"/>
      <c r="E1" s="108"/>
      <c r="F1" s="108"/>
      <c r="G1" s="108"/>
      <c r="H1" s="108"/>
      <c r="I1" s="108"/>
      <c r="J1" s="108"/>
      <c r="K1" s="108"/>
      <c r="L1" s="108"/>
      <c r="M1" s="108"/>
    </row>
    <row r="2" spans="1:13" x14ac:dyDescent="0.25">
      <c r="A2" s="108"/>
      <c r="B2" s="71"/>
      <c r="C2" s="72"/>
      <c r="D2" s="72"/>
      <c r="E2" s="72"/>
      <c r="F2" s="72"/>
      <c r="G2" s="72"/>
      <c r="H2" s="72"/>
      <c r="I2" s="72"/>
      <c r="J2" s="72"/>
      <c r="K2" s="72"/>
      <c r="L2" s="73"/>
      <c r="M2" s="108"/>
    </row>
    <row r="3" spans="1:13" x14ac:dyDescent="0.25">
      <c r="A3" s="108"/>
      <c r="B3" s="74"/>
      <c r="C3" s="75"/>
      <c r="D3" s="75"/>
      <c r="E3" s="75"/>
      <c r="F3" s="75"/>
      <c r="G3" s="75"/>
      <c r="H3" s="75"/>
      <c r="I3" s="75"/>
      <c r="J3" s="75"/>
      <c r="K3" s="75"/>
      <c r="L3" s="76"/>
      <c r="M3" s="108"/>
    </row>
    <row r="4" spans="1:13" x14ac:dyDescent="0.25">
      <c r="A4" s="108"/>
      <c r="B4" s="74"/>
      <c r="C4" s="75"/>
      <c r="D4" s="75"/>
      <c r="E4" s="75"/>
      <c r="F4" s="75"/>
      <c r="G4" s="75"/>
      <c r="H4" s="75"/>
      <c r="I4" s="75"/>
      <c r="J4" s="75"/>
      <c r="K4" s="75"/>
      <c r="L4" s="76"/>
      <c r="M4" s="108"/>
    </row>
    <row r="5" spans="1:13" ht="18.75" x14ac:dyDescent="0.25">
      <c r="A5" s="108"/>
      <c r="B5" s="74"/>
      <c r="C5" s="349" t="s">
        <v>0</v>
      </c>
      <c r="D5" s="349"/>
      <c r="E5" s="349"/>
      <c r="F5" s="349"/>
      <c r="G5" s="349"/>
      <c r="H5" s="349"/>
      <c r="I5" s="349"/>
      <c r="J5" s="349"/>
      <c r="K5" s="349"/>
      <c r="L5" s="350"/>
      <c r="M5" s="108"/>
    </row>
    <row r="6" spans="1:13" ht="18.75" x14ac:dyDescent="0.25">
      <c r="A6" s="108"/>
      <c r="B6" s="74"/>
      <c r="C6" s="349" t="s">
        <v>299</v>
      </c>
      <c r="D6" s="349"/>
      <c r="E6" s="349"/>
      <c r="F6" s="349"/>
      <c r="G6" s="349"/>
      <c r="H6" s="349"/>
      <c r="I6" s="349"/>
      <c r="J6" s="349"/>
      <c r="K6" s="349"/>
      <c r="L6" s="350"/>
      <c r="M6" s="108"/>
    </row>
    <row r="7" spans="1:13" ht="6" customHeight="1" x14ac:dyDescent="0.25">
      <c r="A7" s="108"/>
      <c r="B7" s="74"/>
      <c r="C7" s="75"/>
      <c r="D7" s="75"/>
      <c r="E7" s="75"/>
      <c r="F7" s="75"/>
      <c r="G7" s="75"/>
      <c r="H7" s="75"/>
      <c r="I7" s="75"/>
      <c r="J7" s="75"/>
      <c r="K7" s="75"/>
      <c r="L7" s="76"/>
      <c r="M7" s="108"/>
    </row>
    <row r="8" spans="1:13" x14ac:dyDescent="0.25">
      <c r="A8" s="108"/>
      <c r="B8" s="74"/>
      <c r="C8" s="354" t="s">
        <v>12</v>
      </c>
      <c r="D8" s="355"/>
      <c r="E8" s="355"/>
      <c r="F8" s="356"/>
      <c r="G8" s="354" t="s">
        <v>5</v>
      </c>
      <c r="H8" s="355"/>
      <c r="I8" s="355"/>
      <c r="J8" s="355"/>
      <c r="K8" s="356"/>
      <c r="L8" s="76"/>
      <c r="M8" s="108"/>
    </row>
    <row r="9" spans="1:13" x14ac:dyDescent="0.25">
      <c r="A9" s="108"/>
      <c r="B9" s="74"/>
      <c r="C9" s="357"/>
      <c r="D9" s="358"/>
      <c r="E9" s="358"/>
      <c r="F9" s="359"/>
      <c r="G9" s="357"/>
      <c r="H9" s="358"/>
      <c r="I9" s="358"/>
      <c r="J9" s="358"/>
      <c r="K9" s="359"/>
      <c r="L9" s="76"/>
      <c r="M9" s="108"/>
    </row>
    <row r="10" spans="1:13" x14ac:dyDescent="0.25">
      <c r="A10" s="108"/>
      <c r="B10" s="74"/>
      <c r="C10" s="77" t="s">
        <v>2</v>
      </c>
      <c r="D10" s="322"/>
      <c r="E10" s="323"/>
      <c r="F10" s="324"/>
      <c r="G10" s="78" t="s">
        <v>6</v>
      </c>
      <c r="H10" s="199">
        <v>10000000</v>
      </c>
      <c r="I10" s="351" t="s">
        <v>7</v>
      </c>
      <c r="J10" s="351"/>
      <c r="K10" s="35">
        <f>IFERROR(IF(H11="",0,H11/H10),0)</f>
        <v>0.5</v>
      </c>
      <c r="L10" s="76"/>
      <c r="M10" s="108"/>
    </row>
    <row r="11" spans="1:13" x14ac:dyDescent="0.25">
      <c r="A11" s="108"/>
      <c r="B11" s="74"/>
      <c r="C11" s="79" t="s">
        <v>3</v>
      </c>
      <c r="D11" s="352"/>
      <c r="E11" s="352"/>
      <c r="F11" s="352"/>
      <c r="G11" s="80" t="s">
        <v>8</v>
      </c>
      <c r="H11" s="200">
        <v>5000000</v>
      </c>
      <c r="I11" s="353" t="s">
        <v>9</v>
      </c>
      <c r="J11" s="353"/>
      <c r="K11" s="202">
        <v>3</v>
      </c>
      <c r="L11" s="76"/>
      <c r="M11" s="108"/>
    </row>
    <row r="12" spans="1:13" ht="26.25" customHeight="1" x14ac:dyDescent="0.25">
      <c r="A12" s="108"/>
      <c r="B12" s="74"/>
      <c r="C12" s="79" t="s">
        <v>4</v>
      </c>
      <c r="D12" s="352"/>
      <c r="E12" s="352"/>
      <c r="F12" s="352"/>
      <c r="G12" s="80" t="s">
        <v>10</v>
      </c>
      <c r="H12" s="201">
        <v>25</v>
      </c>
      <c r="I12" s="325"/>
      <c r="J12" s="326"/>
      <c r="K12" s="327"/>
      <c r="L12" s="76"/>
      <c r="M12" s="108"/>
    </row>
    <row r="13" spans="1:13" ht="18.75" x14ac:dyDescent="0.25">
      <c r="A13" s="108"/>
      <c r="B13" s="74"/>
      <c r="C13" s="360" t="s">
        <v>25</v>
      </c>
      <c r="D13" s="361"/>
      <c r="E13" s="361"/>
      <c r="F13" s="361"/>
      <c r="G13" s="361"/>
      <c r="H13" s="361"/>
      <c r="I13" s="361"/>
      <c r="J13" s="361"/>
      <c r="K13" s="362"/>
      <c r="L13" s="76"/>
      <c r="M13" s="108"/>
    </row>
    <row r="14" spans="1:13" ht="18.75" customHeight="1" x14ac:dyDescent="0.3">
      <c r="A14" s="108"/>
      <c r="B14" s="74"/>
      <c r="C14" s="363" t="s">
        <v>90</v>
      </c>
      <c r="D14" s="364"/>
      <c r="E14" s="364"/>
      <c r="F14" s="364"/>
      <c r="G14" s="81" t="s">
        <v>32</v>
      </c>
      <c r="H14" s="82">
        <f ca="1">TODAY()</f>
        <v>45637</v>
      </c>
      <c r="I14" s="315" t="s">
        <v>91</v>
      </c>
      <c r="J14" s="316"/>
      <c r="K14" s="317"/>
      <c r="L14" s="76"/>
      <c r="M14" s="108"/>
    </row>
    <row r="15" spans="1:13" ht="18.75" customHeight="1" x14ac:dyDescent="0.3">
      <c r="A15" s="108"/>
      <c r="B15" s="74"/>
      <c r="C15" s="365"/>
      <c r="D15" s="366"/>
      <c r="E15" s="366"/>
      <c r="F15" s="366"/>
      <c r="G15" s="83" t="s">
        <v>23</v>
      </c>
      <c r="H15" s="84">
        <f>H12</f>
        <v>25</v>
      </c>
      <c r="I15" s="318"/>
      <c r="J15" s="318"/>
      <c r="K15" s="319"/>
      <c r="L15" s="76"/>
      <c r="M15" s="108"/>
    </row>
    <row r="16" spans="1:13" ht="15" customHeight="1" x14ac:dyDescent="0.25">
      <c r="A16" s="108"/>
      <c r="B16" s="74"/>
      <c r="C16" s="328" t="s">
        <v>17</v>
      </c>
      <c r="D16" s="329"/>
      <c r="E16" s="329"/>
      <c r="F16" s="330"/>
      <c r="G16" s="85" t="s">
        <v>18</v>
      </c>
      <c r="H16" s="86">
        <f>K11</f>
        <v>3</v>
      </c>
      <c r="I16" s="318"/>
      <c r="J16" s="318"/>
      <c r="K16" s="319"/>
      <c r="L16" s="76"/>
      <c r="M16" s="108"/>
    </row>
    <row r="17" spans="1:13" ht="15" customHeight="1" x14ac:dyDescent="0.25">
      <c r="A17" s="108"/>
      <c r="B17" s="74"/>
      <c r="C17" s="331"/>
      <c r="D17" s="332"/>
      <c r="E17" s="332"/>
      <c r="F17" s="333"/>
      <c r="G17" s="85" t="s">
        <v>19</v>
      </c>
      <c r="H17" s="87">
        <f>H10</f>
        <v>10000000</v>
      </c>
      <c r="I17" s="318"/>
      <c r="J17" s="318"/>
      <c r="K17" s="319"/>
      <c r="L17" s="76"/>
      <c r="M17" s="108"/>
    </row>
    <row r="18" spans="1:13" ht="18.75" x14ac:dyDescent="0.3">
      <c r="A18" s="108"/>
      <c r="B18" s="74"/>
      <c r="C18" s="367">
        <f>D11</f>
        <v>0</v>
      </c>
      <c r="D18" s="368"/>
      <c r="E18" s="368"/>
      <c r="F18" s="368"/>
      <c r="G18" s="85" t="s">
        <v>20</v>
      </c>
      <c r="H18" s="87">
        <f>H11</f>
        <v>5000000</v>
      </c>
      <c r="I18" s="318"/>
      <c r="J18" s="318"/>
      <c r="K18" s="319"/>
      <c r="L18" s="76"/>
      <c r="M18" s="108"/>
    </row>
    <row r="19" spans="1:13" ht="18.75" x14ac:dyDescent="0.3">
      <c r="A19" s="108"/>
      <c r="B19" s="74"/>
      <c r="C19" s="367">
        <f>D10</f>
        <v>0</v>
      </c>
      <c r="D19" s="368"/>
      <c r="E19" s="368"/>
      <c r="F19" s="368"/>
      <c r="G19" s="85" t="s">
        <v>21</v>
      </c>
      <c r="H19" s="66">
        <f>K10</f>
        <v>0.5</v>
      </c>
      <c r="I19" s="318"/>
      <c r="J19" s="318"/>
      <c r="K19" s="319"/>
      <c r="L19" s="76"/>
      <c r="M19" s="108"/>
    </row>
    <row r="20" spans="1:13" ht="12.75" customHeight="1" x14ac:dyDescent="0.25">
      <c r="A20" s="108"/>
      <c r="B20" s="74"/>
      <c r="C20" s="346">
        <f>D12</f>
        <v>0</v>
      </c>
      <c r="D20" s="347"/>
      <c r="E20" s="347"/>
      <c r="F20" s="348"/>
      <c r="G20" s="85" t="s">
        <v>22</v>
      </c>
      <c r="H20" s="214">
        <v>1.2E-2</v>
      </c>
      <c r="I20" s="318"/>
      <c r="J20" s="318"/>
      <c r="K20" s="319"/>
      <c r="L20" s="76"/>
      <c r="M20" s="108"/>
    </row>
    <row r="21" spans="1:13" ht="17.25" customHeight="1" x14ac:dyDescent="0.25">
      <c r="A21" s="108"/>
      <c r="B21" s="74"/>
      <c r="C21" s="343"/>
      <c r="D21" s="344"/>
      <c r="E21" s="344"/>
      <c r="F21" s="345"/>
      <c r="G21" s="83" t="s">
        <v>24</v>
      </c>
      <c r="H21" s="88">
        <f>+IFERROR(H17-H18,"EXCEDE VALOR MÁXIMO A FINANCIAR")</f>
        <v>5000000</v>
      </c>
      <c r="I21" s="318"/>
      <c r="J21" s="318"/>
      <c r="K21" s="319"/>
      <c r="L21" s="76"/>
      <c r="M21" s="108"/>
    </row>
    <row r="22" spans="1:13" ht="15" customHeight="1" x14ac:dyDescent="0.25">
      <c r="A22" s="108"/>
      <c r="B22" s="74"/>
      <c r="C22" s="313" t="s">
        <v>86</v>
      </c>
      <c r="D22" s="314"/>
      <c r="E22" s="314"/>
      <c r="F22" s="314"/>
      <c r="G22" s="314"/>
      <c r="H22" s="314"/>
      <c r="I22" s="318"/>
      <c r="J22" s="318"/>
      <c r="K22" s="319"/>
      <c r="L22" s="76"/>
      <c r="M22" s="108"/>
    </row>
    <row r="23" spans="1:13" ht="33.75" customHeight="1" x14ac:dyDescent="0.25">
      <c r="A23" s="108"/>
      <c r="B23" s="74"/>
      <c r="C23" s="110" t="s">
        <v>26</v>
      </c>
      <c r="D23" s="111" t="s">
        <v>27</v>
      </c>
      <c r="E23" s="111" t="s">
        <v>28</v>
      </c>
      <c r="F23" s="111" t="s">
        <v>29</v>
      </c>
      <c r="G23" s="111" t="s">
        <v>30</v>
      </c>
      <c r="H23" s="111" t="s">
        <v>31</v>
      </c>
      <c r="I23" s="318"/>
      <c r="J23" s="318"/>
      <c r="K23" s="319"/>
      <c r="L23" s="76"/>
      <c r="M23" s="108"/>
    </row>
    <row r="24" spans="1:13" x14ac:dyDescent="0.25">
      <c r="A24" s="108"/>
      <c r="B24" s="74"/>
      <c r="C24" s="89">
        <v>0</v>
      </c>
      <c r="D24" s="90"/>
      <c r="E24" s="91"/>
      <c r="F24" s="91"/>
      <c r="G24" s="92"/>
      <c r="H24" s="91">
        <f>+H11</f>
        <v>5000000</v>
      </c>
      <c r="I24" s="318"/>
      <c r="J24" s="318"/>
      <c r="K24" s="319"/>
      <c r="L24" s="76"/>
      <c r="M24" s="108"/>
    </row>
    <row r="25" spans="1:13" x14ac:dyDescent="0.25">
      <c r="A25" s="108"/>
      <c r="B25" s="74"/>
      <c r="C25" s="89">
        <v>1</v>
      </c>
      <c r="D25" s="90">
        <f ca="1">H14+31</f>
        <v>45668</v>
      </c>
      <c r="E25" s="91">
        <f>IFERROR(IF(C25&lt;=$K$11,$H$11/$K$11,0),0)</f>
        <v>1666666.6666666667</v>
      </c>
      <c r="F25" s="91">
        <f>+H24*$H$20</f>
        <v>60000</v>
      </c>
      <c r="G25" s="93">
        <f>+F25+E25</f>
        <v>1726666.6666666667</v>
      </c>
      <c r="H25" s="91">
        <f>+H24-E25</f>
        <v>3333333.333333333</v>
      </c>
      <c r="I25" s="318"/>
      <c r="J25" s="318"/>
      <c r="K25" s="319"/>
      <c r="L25" s="76"/>
      <c r="M25" s="108"/>
    </row>
    <row r="26" spans="1:13" x14ac:dyDescent="0.25">
      <c r="A26" s="108"/>
      <c r="B26" s="74"/>
      <c r="C26" s="94">
        <v>2</v>
      </c>
      <c r="D26" s="90">
        <f ca="1">D25+31</f>
        <v>45699</v>
      </c>
      <c r="E26" s="91">
        <f t="shared" ref="E26:E29" si="0">IFERROR(IF(C26&lt;=$K$11,$H$11/$K$11,0),0)</f>
        <v>1666666.6666666667</v>
      </c>
      <c r="F26" s="91">
        <f>+H25*$H$20</f>
        <v>40000</v>
      </c>
      <c r="G26" s="93">
        <f t="shared" ref="G26:G29" si="1">+F26+E26</f>
        <v>1706666.6666666667</v>
      </c>
      <c r="H26" s="91">
        <f>+H25-E26</f>
        <v>1666666.6666666663</v>
      </c>
      <c r="I26" s="318"/>
      <c r="J26" s="318"/>
      <c r="K26" s="319"/>
      <c r="L26" s="76"/>
      <c r="M26" s="108"/>
    </row>
    <row r="27" spans="1:13" x14ac:dyDescent="0.25">
      <c r="A27" s="108"/>
      <c r="B27" s="74"/>
      <c r="C27" s="94">
        <v>3</v>
      </c>
      <c r="D27" s="90">
        <f ca="1">D26+31</f>
        <v>45730</v>
      </c>
      <c r="E27" s="91">
        <f t="shared" si="0"/>
        <v>1666666.6666666667</v>
      </c>
      <c r="F27" s="91">
        <f>+H26*$H$20</f>
        <v>19999.999999999996</v>
      </c>
      <c r="G27" s="93">
        <f t="shared" si="1"/>
        <v>1686666.6666666667</v>
      </c>
      <c r="H27" s="91">
        <f>+H26-E27</f>
        <v>0</v>
      </c>
      <c r="I27" s="318"/>
      <c r="J27" s="318"/>
      <c r="K27" s="319"/>
      <c r="L27" s="76"/>
      <c r="M27" s="108"/>
    </row>
    <row r="28" spans="1:13" x14ac:dyDescent="0.25">
      <c r="A28" s="108"/>
      <c r="B28" s="74"/>
      <c r="C28" s="94">
        <v>4</v>
      </c>
      <c r="D28" s="90">
        <f t="shared" ref="D28:D29" ca="1" si="2">D27+31</f>
        <v>45761</v>
      </c>
      <c r="E28" s="91">
        <f t="shared" si="0"/>
        <v>0</v>
      </c>
      <c r="F28" s="91">
        <f>+H27*$H$20</f>
        <v>0</v>
      </c>
      <c r="G28" s="93">
        <f t="shared" si="1"/>
        <v>0</v>
      </c>
      <c r="H28" s="91">
        <f>+H27-E28</f>
        <v>0</v>
      </c>
      <c r="I28" s="318"/>
      <c r="J28" s="318"/>
      <c r="K28" s="319"/>
      <c r="L28" s="76"/>
      <c r="M28" s="108"/>
    </row>
    <row r="29" spans="1:13" x14ac:dyDescent="0.25">
      <c r="A29" s="108"/>
      <c r="B29" s="74"/>
      <c r="C29" s="94">
        <v>5</v>
      </c>
      <c r="D29" s="90">
        <f t="shared" ca="1" si="2"/>
        <v>45792</v>
      </c>
      <c r="E29" s="91">
        <f t="shared" si="0"/>
        <v>0</v>
      </c>
      <c r="F29" s="91">
        <f>+H28*$H$20</f>
        <v>0</v>
      </c>
      <c r="G29" s="93">
        <f t="shared" si="1"/>
        <v>0</v>
      </c>
      <c r="H29" s="91">
        <f>+H28-E29</f>
        <v>0</v>
      </c>
      <c r="I29" s="318"/>
      <c r="J29" s="318"/>
      <c r="K29" s="319"/>
      <c r="L29" s="76"/>
      <c r="M29" s="108"/>
    </row>
    <row r="30" spans="1:13" x14ac:dyDescent="0.25">
      <c r="A30" s="108"/>
      <c r="B30" s="74"/>
      <c r="C30" s="95" t="s">
        <v>33</v>
      </c>
      <c r="D30" s="96"/>
      <c r="E30" s="203" t="s">
        <v>36</v>
      </c>
      <c r="F30" s="96"/>
      <c r="G30" s="97"/>
      <c r="H30" s="97"/>
      <c r="I30" s="320"/>
      <c r="J30" s="320"/>
      <c r="K30" s="321"/>
      <c r="L30" s="76"/>
      <c r="M30" s="108"/>
    </row>
    <row r="31" spans="1:13" x14ac:dyDescent="0.25">
      <c r="A31" s="108"/>
      <c r="B31" s="74"/>
      <c r="C31" s="241" t="s">
        <v>37</v>
      </c>
      <c r="D31" s="242"/>
      <c r="E31" s="242"/>
      <c r="F31" s="242"/>
      <c r="G31" s="242"/>
      <c r="H31" s="242"/>
      <c r="I31" s="242"/>
      <c r="J31" s="242"/>
      <c r="K31" s="242"/>
      <c r="L31" s="76"/>
      <c r="M31" s="108"/>
    </row>
    <row r="32" spans="1:13" x14ac:dyDescent="0.25">
      <c r="A32" s="108"/>
      <c r="B32" s="74"/>
      <c r="C32" s="56" t="s">
        <v>38</v>
      </c>
      <c r="D32" s="57"/>
      <c r="E32" s="243"/>
      <c r="F32" s="243"/>
      <c r="G32" s="243"/>
      <c r="H32" s="243"/>
      <c r="I32" s="243"/>
      <c r="J32" s="243"/>
      <c r="K32" s="243"/>
      <c r="L32" s="76"/>
      <c r="M32" s="108"/>
    </row>
    <row r="33" spans="1:13" x14ac:dyDescent="0.25">
      <c r="A33" s="108"/>
      <c r="B33" s="74"/>
      <c r="C33" s="58" t="s">
        <v>39</v>
      </c>
      <c r="D33" s="57"/>
      <c r="E33" s="274"/>
      <c r="F33" s="274"/>
      <c r="G33" s="274"/>
      <c r="H33" s="57" t="s">
        <v>40</v>
      </c>
      <c r="I33" s="243"/>
      <c r="J33" s="243"/>
      <c r="K33" s="243"/>
      <c r="L33" s="76"/>
      <c r="M33" s="108"/>
    </row>
    <row r="34" spans="1:13" x14ac:dyDescent="0.25">
      <c r="A34" s="108"/>
      <c r="B34" s="74"/>
      <c r="C34" s="56" t="s">
        <v>41</v>
      </c>
      <c r="D34" s="57"/>
      <c r="E34" s="243"/>
      <c r="F34" s="243"/>
      <c r="G34" s="243"/>
      <c r="H34" s="57" t="s">
        <v>42</v>
      </c>
      <c r="I34" s="243"/>
      <c r="J34" s="243"/>
      <c r="K34" s="243"/>
      <c r="L34" s="76"/>
      <c r="M34" s="108"/>
    </row>
    <row r="35" spans="1:13" x14ac:dyDescent="0.25">
      <c r="A35" s="108"/>
      <c r="B35" s="74"/>
      <c r="C35" s="56" t="s">
        <v>43</v>
      </c>
      <c r="D35" s="57"/>
      <c r="E35" s="243"/>
      <c r="F35" s="243"/>
      <c r="G35" s="243"/>
      <c r="H35" s="57" t="s">
        <v>44</v>
      </c>
      <c r="I35" s="243"/>
      <c r="J35" s="243"/>
      <c r="K35" s="243"/>
      <c r="L35" s="76"/>
      <c r="M35" s="108"/>
    </row>
    <row r="36" spans="1:13" ht="15.75" thickBot="1" x14ac:dyDescent="0.3">
      <c r="A36" s="108"/>
      <c r="B36" s="74"/>
      <c r="C36" s="56" t="s">
        <v>45</v>
      </c>
      <c r="D36" s="57"/>
      <c r="E36" s="243"/>
      <c r="F36" s="244"/>
      <c r="G36" s="243"/>
      <c r="H36" s="57" t="s">
        <v>46</v>
      </c>
      <c r="I36" s="243"/>
      <c r="J36" s="244"/>
      <c r="K36" s="243"/>
      <c r="L36" s="76"/>
      <c r="M36" s="108"/>
    </row>
    <row r="37" spans="1:13" ht="15.75" thickBot="1" x14ac:dyDescent="0.3">
      <c r="A37" s="108"/>
      <c r="B37" s="74"/>
      <c r="C37" s="56" t="s">
        <v>47</v>
      </c>
      <c r="D37" s="59"/>
      <c r="E37" s="59" t="s">
        <v>48</v>
      </c>
      <c r="F37" s="1"/>
      <c r="G37" s="59"/>
      <c r="H37" s="59" t="s">
        <v>49</v>
      </c>
      <c r="I37" s="60"/>
      <c r="J37" s="22"/>
      <c r="K37" s="61"/>
      <c r="L37" s="76"/>
      <c r="M37" s="108"/>
    </row>
    <row r="38" spans="1:13" x14ac:dyDescent="0.25">
      <c r="A38" s="108"/>
      <c r="B38" s="74"/>
      <c r="C38" s="268" t="s">
        <v>50</v>
      </c>
      <c r="D38" s="269"/>
      <c r="E38" s="269"/>
      <c r="F38" s="270"/>
      <c r="G38" s="271"/>
      <c r="H38" s="62" t="s">
        <v>51</v>
      </c>
      <c r="I38" s="243"/>
      <c r="J38" s="243"/>
      <c r="K38" s="243"/>
      <c r="L38" s="76"/>
      <c r="M38" s="108"/>
    </row>
    <row r="39" spans="1:13" x14ac:dyDescent="0.25">
      <c r="A39" s="108"/>
      <c r="B39" s="74"/>
      <c r="C39" s="268" t="s">
        <v>52</v>
      </c>
      <c r="D39" s="272"/>
      <c r="E39" s="109"/>
      <c r="F39" s="57" t="s">
        <v>44</v>
      </c>
      <c r="G39" s="273"/>
      <c r="H39" s="273"/>
      <c r="I39" s="63" t="s">
        <v>53</v>
      </c>
      <c r="J39" s="245"/>
      <c r="K39" s="247"/>
      <c r="L39" s="76"/>
      <c r="M39" s="108"/>
    </row>
    <row r="40" spans="1:13" x14ac:dyDescent="0.25">
      <c r="A40" s="108"/>
      <c r="B40" s="74"/>
      <c r="C40" s="241" t="s">
        <v>54</v>
      </c>
      <c r="D40" s="242"/>
      <c r="E40" s="242"/>
      <c r="F40" s="242"/>
      <c r="G40" s="242"/>
      <c r="H40" s="242"/>
      <c r="I40" s="242"/>
      <c r="J40" s="242"/>
      <c r="K40" s="242"/>
      <c r="L40" s="76"/>
      <c r="M40" s="108"/>
    </row>
    <row r="41" spans="1:13" x14ac:dyDescent="0.25">
      <c r="A41" s="108"/>
      <c r="B41" s="74"/>
      <c r="C41" s="261" t="s">
        <v>55</v>
      </c>
      <c r="D41" s="261"/>
      <c r="E41" s="261" t="s">
        <v>56</v>
      </c>
      <c r="F41" s="261"/>
      <c r="G41" s="261"/>
      <c r="H41" s="261"/>
      <c r="I41" s="261" t="s">
        <v>57</v>
      </c>
      <c r="J41" s="261"/>
      <c r="K41" s="261"/>
      <c r="L41" s="76"/>
      <c r="M41" s="108"/>
    </row>
    <row r="42" spans="1:13" x14ac:dyDescent="0.25">
      <c r="A42" s="108"/>
      <c r="B42" s="74"/>
      <c r="C42" s="243"/>
      <c r="D42" s="243"/>
      <c r="E42" s="243"/>
      <c r="F42" s="243"/>
      <c r="G42" s="243"/>
      <c r="H42" s="243"/>
      <c r="I42" s="262"/>
      <c r="J42" s="262"/>
      <c r="K42" s="262"/>
      <c r="L42" s="76"/>
      <c r="M42" s="108"/>
    </row>
    <row r="43" spans="1:13" x14ac:dyDescent="0.25">
      <c r="A43" s="108"/>
      <c r="B43" s="74"/>
      <c r="C43" s="243"/>
      <c r="D43" s="243"/>
      <c r="E43" s="243"/>
      <c r="F43" s="243"/>
      <c r="G43" s="243"/>
      <c r="H43" s="243"/>
      <c r="I43" s="263"/>
      <c r="J43" s="263"/>
      <c r="K43" s="263"/>
      <c r="L43" s="76"/>
      <c r="M43" s="108"/>
    </row>
    <row r="44" spans="1:13" x14ac:dyDescent="0.25">
      <c r="A44" s="108"/>
      <c r="B44" s="74"/>
      <c r="C44" s="264" t="s">
        <v>58</v>
      </c>
      <c r="D44" s="265"/>
      <c r="E44" s="265"/>
      <c r="F44" s="265"/>
      <c r="G44" s="266"/>
      <c r="H44" s="267" t="s">
        <v>59</v>
      </c>
      <c r="I44" s="267"/>
      <c r="J44" s="267"/>
      <c r="K44" s="267"/>
      <c r="L44" s="76"/>
      <c r="M44" s="108"/>
    </row>
    <row r="45" spans="1:13" x14ac:dyDescent="0.25">
      <c r="A45" s="108"/>
      <c r="B45" s="74"/>
      <c r="C45" s="243" t="s">
        <v>60</v>
      </c>
      <c r="D45" s="243"/>
      <c r="E45" s="249"/>
      <c r="F45" s="250"/>
      <c r="G45" s="251"/>
      <c r="H45" s="243" t="s">
        <v>61</v>
      </c>
      <c r="I45" s="243"/>
      <c r="J45" s="250"/>
      <c r="K45" s="251"/>
      <c r="L45" s="76"/>
      <c r="M45" s="108"/>
    </row>
    <row r="46" spans="1:13" x14ac:dyDescent="0.25">
      <c r="A46" s="108"/>
      <c r="B46" s="74"/>
      <c r="C46" s="243" t="s">
        <v>62</v>
      </c>
      <c r="D46" s="243"/>
      <c r="E46" s="249"/>
      <c r="F46" s="250"/>
      <c r="G46" s="251"/>
      <c r="H46" s="243" t="s">
        <v>63</v>
      </c>
      <c r="I46" s="243"/>
      <c r="J46" s="250"/>
      <c r="K46" s="251"/>
      <c r="L46" s="76"/>
      <c r="M46" s="108"/>
    </row>
    <row r="47" spans="1:13" x14ac:dyDescent="0.25">
      <c r="A47" s="108"/>
      <c r="B47" s="74"/>
      <c r="C47" s="243" t="s">
        <v>64</v>
      </c>
      <c r="D47" s="243"/>
      <c r="E47" s="252"/>
      <c r="F47" s="253"/>
      <c r="G47" s="254"/>
      <c r="H47" s="243" t="s">
        <v>65</v>
      </c>
      <c r="I47" s="243"/>
      <c r="J47" s="250"/>
      <c r="K47" s="251"/>
      <c r="L47" s="76"/>
      <c r="M47" s="108"/>
    </row>
    <row r="48" spans="1:13" x14ac:dyDescent="0.25">
      <c r="A48" s="108"/>
      <c r="B48" s="74"/>
      <c r="C48" s="243"/>
      <c r="D48" s="243"/>
      <c r="E48" s="255"/>
      <c r="F48" s="256"/>
      <c r="G48" s="257"/>
      <c r="H48" s="243" t="s">
        <v>66</v>
      </c>
      <c r="I48" s="243"/>
      <c r="J48" s="250"/>
      <c r="K48" s="251"/>
      <c r="L48" s="76"/>
      <c r="M48" s="108"/>
    </row>
    <row r="49" spans="1:13" x14ac:dyDescent="0.25">
      <c r="A49" s="108"/>
      <c r="B49" s="74"/>
      <c r="C49" s="243"/>
      <c r="D49" s="243"/>
      <c r="E49" s="258"/>
      <c r="F49" s="259"/>
      <c r="G49" s="260"/>
      <c r="H49" s="243" t="s">
        <v>67</v>
      </c>
      <c r="I49" s="243"/>
      <c r="J49" s="250"/>
      <c r="K49" s="251"/>
      <c r="L49" s="76"/>
      <c r="M49" s="108"/>
    </row>
    <row r="50" spans="1:13" x14ac:dyDescent="0.25">
      <c r="A50" s="108"/>
      <c r="B50" s="74"/>
      <c r="C50" s="236" t="s">
        <v>68</v>
      </c>
      <c r="D50" s="236"/>
      <c r="E50" s="237">
        <f>SUM(E45:G49)</f>
        <v>0</v>
      </c>
      <c r="F50" s="238"/>
      <c r="G50" s="239"/>
      <c r="H50" s="236" t="s">
        <v>68</v>
      </c>
      <c r="I50" s="236"/>
      <c r="J50" s="240">
        <f>SUM(J45:K49)</f>
        <v>0</v>
      </c>
      <c r="K50" s="240"/>
      <c r="L50" s="76"/>
      <c r="M50" s="108"/>
    </row>
    <row r="51" spans="1:13" x14ac:dyDescent="0.25">
      <c r="A51" s="108"/>
      <c r="B51" s="74"/>
      <c r="C51" s="241" t="s">
        <v>69</v>
      </c>
      <c r="D51" s="242"/>
      <c r="E51" s="242"/>
      <c r="F51" s="242"/>
      <c r="G51" s="242"/>
      <c r="H51" s="242"/>
      <c r="I51" s="242"/>
      <c r="J51" s="242"/>
      <c r="K51" s="242"/>
      <c r="L51" s="76"/>
      <c r="M51" s="108"/>
    </row>
    <row r="52" spans="1:13" x14ac:dyDescent="0.25">
      <c r="A52" s="108"/>
      <c r="B52" s="74"/>
      <c r="C52" s="56" t="s">
        <v>41</v>
      </c>
      <c r="D52" s="57"/>
      <c r="E52" s="243"/>
      <c r="F52" s="243"/>
      <c r="G52" s="243"/>
      <c r="H52" s="57" t="s">
        <v>70</v>
      </c>
      <c r="I52" s="243"/>
      <c r="J52" s="243"/>
      <c r="K52" s="243"/>
      <c r="L52" s="76"/>
      <c r="M52" s="108"/>
    </row>
    <row r="53" spans="1:13" x14ac:dyDescent="0.25">
      <c r="A53" s="108"/>
      <c r="B53" s="74"/>
      <c r="C53" s="56" t="s">
        <v>43</v>
      </c>
      <c r="D53" s="57"/>
      <c r="E53" s="243"/>
      <c r="F53" s="243"/>
      <c r="G53" s="243"/>
      <c r="H53" s="64" t="s">
        <v>44</v>
      </c>
      <c r="I53" s="244"/>
      <c r="J53" s="244"/>
      <c r="K53" s="244"/>
      <c r="L53" s="76"/>
      <c r="M53" s="108"/>
    </row>
    <row r="54" spans="1:13" x14ac:dyDescent="0.25">
      <c r="A54" s="108"/>
      <c r="B54" s="74"/>
      <c r="C54" s="65" t="s">
        <v>71</v>
      </c>
      <c r="D54" s="65"/>
      <c r="E54" s="245"/>
      <c r="F54" s="246"/>
      <c r="G54" s="247"/>
      <c r="H54" s="63" t="s">
        <v>42</v>
      </c>
      <c r="I54" s="243"/>
      <c r="J54" s="243"/>
      <c r="K54" s="243"/>
      <c r="L54" s="76"/>
      <c r="M54" s="108"/>
    </row>
    <row r="55" spans="1:13" x14ac:dyDescent="0.25">
      <c r="A55" s="108"/>
      <c r="B55" s="74"/>
      <c r="C55" s="341" t="s">
        <v>72</v>
      </c>
      <c r="D55" s="341"/>
      <c r="E55" s="341"/>
      <c r="F55" s="341"/>
      <c r="G55" s="341"/>
      <c r="H55" s="341"/>
      <c r="I55" s="341"/>
      <c r="J55" s="341"/>
      <c r="K55" s="341"/>
      <c r="L55" s="76"/>
      <c r="M55" s="108"/>
    </row>
    <row r="56" spans="1:13" ht="75.75" customHeight="1" x14ac:dyDescent="0.25">
      <c r="A56" s="108"/>
      <c r="B56" s="74"/>
      <c r="C56" s="342" t="s">
        <v>73</v>
      </c>
      <c r="D56" s="342"/>
      <c r="E56" s="342"/>
      <c r="F56" s="342"/>
      <c r="G56" s="342"/>
      <c r="H56" s="342"/>
      <c r="I56" s="342"/>
      <c r="J56" s="342"/>
      <c r="K56" s="342"/>
      <c r="L56" s="76"/>
      <c r="M56" s="108"/>
    </row>
    <row r="57" spans="1:13" ht="120" customHeight="1" x14ac:dyDescent="0.25">
      <c r="A57" s="108"/>
      <c r="B57" s="74"/>
      <c r="C57" s="342" t="s">
        <v>74</v>
      </c>
      <c r="D57" s="342"/>
      <c r="E57" s="342"/>
      <c r="F57" s="342"/>
      <c r="G57" s="342"/>
      <c r="H57" s="342"/>
      <c r="I57" s="342"/>
      <c r="J57" s="342"/>
      <c r="K57" s="342"/>
      <c r="L57" s="76"/>
      <c r="M57" s="108"/>
    </row>
    <row r="58" spans="1:13" ht="179.25" customHeight="1" x14ac:dyDescent="0.25">
      <c r="A58" s="108"/>
      <c r="B58" s="74"/>
      <c r="C58" s="342" t="s">
        <v>75</v>
      </c>
      <c r="D58" s="342"/>
      <c r="E58" s="342"/>
      <c r="F58" s="342"/>
      <c r="G58" s="342"/>
      <c r="H58" s="342"/>
      <c r="I58" s="342"/>
      <c r="J58" s="342"/>
      <c r="K58" s="342"/>
      <c r="L58" s="76"/>
      <c r="M58" s="108"/>
    </row>
    <row r="59" spans="1:13" ht="201" customHeight="1" x14ac:dyDescent="0.25">
      <c r="A59" s="108"/>
      <c r="B59" s="74"/>
      <c r="C59" s="342" t="s">
        <v>276</v>
      </c>
      <c r="D59" s="342"/>
      <c r="E59" s="342"/>
      <c r="F59" s="342"/>
      <c r="G59" s="342"/>
      <c r="H59" s="342"/>
      <c r="I59" s="342"/>
      <c r="J59" s="342"/>
      <c r="K59" s="342"/>
      <c r="L59" s="76"/>
      <c r="M59" s="108"/>
    </row>
    <row r="60" spans="1:13" ht="313.5" customHeight="1" x14ac:dyDescent="0.25">
      <c r="A60" s="108"/>
      <c r="B60" s="74"/>
      <c r="C60" s="342" t="s">
        <v>298</v>
      </c>
      <c r="D60" s="342"/>
      <c r="E60" s="342"/>
      <c r="F60" s="342"/>
      <c r="G60" s="342"/>
      <c r="H60" s="342"/>
      <c r="I60" s="342"/>
      <c r="J60" s="342"/>
      <c r="K60" s="342"/>
      <c r="L60" s="76"/>
      <c r="M60" s="108"/>
    </row>
    <row r="61" spans="1:13" x14ac:dyDescent="0.25">
      <c r="A61" s="108"/>
      <c r="B61" s="74"/>
      <c r="C61" s="104" t="s">
        <v>77</v>
      </c>
      <c r="D61" s="104"/>
      <c r="E61" s="104"/>
      <c r="F61" s="104"/>
      <c r="G61" s="104"/>
      <c r="H61" s="104"/>
      <c r="I61" s="104"/>
      <c r="J61" s="104"/>
      <c r="K61" s="104"/>
      <c r="L61" s="76"/>
      <c r="M61" s="108"/>
    </row>
    <row r="62" spans="1:13" x14ac:dyDescent="0.25">
      <c r="A62" s="108"/>
      <c r="B62" s="74"/>
      <c r="C62" s="104"/>
      <c r="D62" s="104"/>
      <c r="E62" s="104"/>
      <c r="F62" s="104"/>
      <c r="G62" s="104"/>
      <c r="H62" s="104"/>
      <c r="I62" s="104"/>
      <c r="J62" s="104"/>
      <c r="K62" s="104"/>
      <c r="L62" s="76"/>
      <c r="M62" s="108"/>
    </row>
    <row r="63" spans="1:13" x14ac:dyDescent="0.25">
      <c r="A63" s="108"/>
      <c r="B63" s="74"/>
      <c r="C63" s="104"/>
      <c r="D63" s="104"/>
      <c r="E63" s="104"/>
      <c r="F63" s="104"/>
      <c r="G63" s="104"/>
      <c r="H63" s="104"/>
      <c r="I63" s="104"/>
      <c r="J63" s="104"/>
      <c r="K63" s="104"/>
      <c r="L63" s="76"/>
      <c r="M63" s="108"/>
    </row>
    <row r="64" spans="1:13" ht="37.5" customHeight="1" x14ac:dyDescent="0.25">
      <c r="A64" s="108"/>
      <c r="B64" s="74"/>
      <c r="C64" s="104"/>
      <c r="D64" s="104"/>
      <c r="E64" s="104"/>
      <c r="F64" s="334" t="s">
        <v>78</v>
      </c>
      <c r="G64" s="104"/>
      <c r="H64" s="104"/>
      <c r="I64" s="104"/>
      <c r="J64" s="104"/>
      <c r="K64" s="334" t="s">
        <v>78</v>
      </c>
      <c r="L64" s="76"/>
      <c r="M64" s="108"/>
    </row>
    <row r="65" spans="1:13" ht="37.5" customHeight="1" thickBot="1" x14ac:dyDescent="0.3">
      <c r="A65" s="108"/>
      <c r="B65" s="74"/>
      <c r="C65" s="229"/>
      <c r="D65" s="229"/>
      <c r="E65" s="104"/>
      <c r="F65" s="335"/>
      <c r="G65" s="104"/>
      <c r="H65" s="229"/>
      <c r="I65" s="229"/>
      <c r="J65" s="104"/>
      <c r="K65" s="335"/>
      <c r="L65" s="76"/>
      <c r="M65" s="108"/>
    </row>
    <row r="66" spans="1:13" ht="15.75" thickTop="1" x14ac:dyDescent="0.25">
      <c r="A66" s="108"/>
      <c r="B66" s="74"/>
      <c r="C66" s="104" t="s">
        <v>79</v>
      </c>
      <c r="D66" s="104"/>
      <c r="E66" s="104"/>
      <c r="F66" s="104"/>
      <c r="G66" s="104"/>
      <c r="H66" s="104" t="s">
        <v>80</v>
      </c>
      <c r="I66" s="104"/>
      <c r="J66" s="104"/>
      <c r="K66" s="104"/>
      <c r="L66" s="76"/>
      <c r="M66" s="108"/>
    </row>
    <row r="67" spans="1:13" x14ac:dyDescent="0.25">
      <c r="A67" s="108"/>
      <c r="B67" s="74"/>
      <c r="C67" s="25" t="s">
        <v>81</v>
      </c>
      <c r="D67" s="25"/>
      <c r="E67" s="25"/>
      <c r="F67" s="104"/>
      <c r="G67" s="104"/>
      <c r="H67" s="25" t="s">
        <v>81</v>
      </c>
      <c r="I67" s="25"/>
      <c r="J67" s="104"/>
      <c r="K67" s="104"/>
      <c r="L67" s="76"/>
      <c r="M67" s="108"/>
    </row>
    <row r="68" spans="1:13" x14ac:dyDescent="0.25">
      <c r="A68" s="108"/>
      <c r="B68" s="74"/>
      <c r="C68" s="104"/>
      <c r="D68" s="104"/>
      <c r="E68" s="104"/>
      <c r="F68" s="104"/>
      <c r="G68" s="104"/>
      <c r="H68" s="104"/>
      <c r="I68" s="104"/>
      <c r="J68" s="104"/>
      <c r="K68" s="104"/>
      <c r="L68" s="76"/>
      <c r="M68" s="108"/>
    </row>
    <row r="69" spans="1:13" x14ac:dyDescent="0.25">
      <c r="A69" s="108"/>
      <c r="B69" s="74"/>
      <c r="C69" s="336" t="s">
        <v>82</v>
      </c>
      <c r="D69" s="337"/>
      <c r="E69" s="337"/>
      <c r="F69" s="337"/>
      <c r="G69" s="337"/>
      <c r="H69" s="337"/>
      <c r="I69" s="337"/>
      <c r="J69" s="337"/>
      <c r="K69" s="337"/>
      <c r="L69" s="76"/>
      <c r="M69" s="108"/>
    </row>
    <row r="70" spans="1:13" x14ac:dyDescent="0.25">
      <c r="A70" s="108"/>
      <c r="B70" s="74"/>
      <c r="C70" s="102" t="s">
        <v>83</v>
      </c>
      <c r="D70" s="100"/>
      <c r="E70" s="100"/>
      <c r="F70" s="100"/>
      <c r="G70" s="100"/>
      <c r="H70" s="100"/>
      <c r="I70" s="100"/>
      <c r="J70" s="100"/>
      <c r="K70" s="101"/>
      <c r="L70" s="76"/>
      <c r="M70" s="108"/>
    </row>
    <row r="71" spans="1:13" x14ac:dyDescent="0.25">
      <c r="A71" s="108"/>
      <c r="B71" s="74"/>
      <c r="C71" s="338"/>
      <c r="D71" s="339"/>
      <c r="E71" s="339"/>
      <c r="F71" s="339"/>
      <c r="G71" s="339"/>
      <c r="H71" s="339"/>
      <c r="I71" s="339"/>
      <c r="J71" s="339"/>
      <c r="K71" s="340"/>
      <c r="L71" s="76"/>
      <c r="M71" s="108"/>
    </row>
    <row r="72" spans="1:13" x14ac:dyDescent="0.25">
      <c r="A72" s="108"/>
      <c r="B72" s="74"/>
      <c r="C72" s="309" t="s">
        <v>84</v>
      </c>
      <c r="D72" s="310"/>
      <c r="E72" s="310"/>
      <c r="F72" s="310"/>
      <c r="G72" s="310"/>
      <c r="H72" s="310"/>
      <c r="I72" s="310"/>
      <c r="J72" s="310"/>
      <c r="K72" s="310"/>
      <c r="L72" s="76"/>
      <c r="M72" s="108"/>
    </row>
    <row r="73" spans="1:13" ht="12.75" customHeight="1" x14ac:dyDescent="0.25">
      <c r="A73" s="108"/>
      <c r="B73" s="74"/>
      <c r="C73" s="311" t="s">
        <v>85</v>
      </c>
      <c r="D73" s="311"/>
      <c r="E73" s="311"/>
      <c r="F73" s="311"/>
      <c r="G73" s="311"/>
      <c r="H73" s="311"/>
      <c r="I73" s="311"/>
      <c r="J73" s="311"/>
      <c r="K73" s="311"/>
      <c r="L73" s="76"/>
      <c r="M73" s="108"/>
    </row>
    <row r="74" spans="1:13" ht="12.75" customHeight="1" x14ac:dyDescent="0.25">
      <c r="A74" s="108"/>
      <c r="B74" s="74"/>
      <c r="C74" s="312"/>
      <c r="D74" s="312"/>
      <c r="E74" s="312"/>
      <c r="F74" s="312"/>
      <c r="G74" s="312"/>
      <c r="H74" s="312"/>
      <c r="I74" s="312"/>
      <c r="J74" s="312"/>
      <c r="K74" s="312"/>
      <c r="L74" s="76"/>
      <c r="M74" s="108"/>
    </row>
    <row r="75" spans="1:13" ht="12.75" customHeight="1" x14ac:dyDescent="0.25">
      <c r="A75" s="108"/>
      <c r="B75" s="74"/>
      <c r="C75" s="312"/>
      <c r="D75" s="312"/>
      <c r="E75" s="312"/>
      <c r="F75" s="312"/>
      <c r="G75" s="312"/>
      <c r="H75" s="312"/>
      <c r="I75" s="312"/>
      <c r="J75" s="312"/>
      <c r="K75" s="312"/>
      <c r="L75" s="76"/>
      <c r="M75" s="108"/>
    </row>
    <row r="76" spans="1:13" ht="12.75" customHeight="1" x14ac:dyDescent="0.25">
      <c r="A76" s="108"/>
      <c r="B76" s="74"/>
      <c r="C76" s="312"/>
      <c r="D76" s="312"/>
      <c r="E76" s="312"/>
      <c r="F76" s="312"/>
      <c r="G76" s="312"/>
      <c r="H76" s="312"/>
      <c r="I76" s="312"/>
      <c r="J76" s="312"/>
      <c r="K76" s="312"/>
      <c r="L76" s="76"/>
      <c r="M76" s="108"/>
    </row>
    <row r="77" spans="1:13" ht="27" customHeight="1" x14ac:dyDescent="0.25">
      <c r="A77" s="108"/>
      <c r="B77" s="74"/>
      <c r="C77" s="312"/>
      <c r="D77" s="312"/>
      <c r="E77" s="312"/>
      <c r="F77" s="312"/>
      <c r="G77" s="312"/>
      <c r="H77" s="312"/>
      <c r="I77" s="312"/>
      <c r="J77" s="312"/>
      <c r="K77" s="312"/>
      <c r="L77" s="76"/>
      <c r="M77" s="108"/>
    </row>
    <row r="78" spans="1:13" x14ac:dyDescent="0.25">
      <c r="A78" s="108"/>
      <c r="B78" s="105"/>
      <c r="C78" s="106"/>
      <c r="D78" s="106"/>
      <c r="E78" s="106"/>
      <c r="F78" s="106"/>
      <c r="G78" s="106"/>
      <c r="H78" s="106"/>
      <c r="I78" s="106"/>
      <c r="J78" s="106"/>
      <c r="K78" s="106"/>
      <c r="L78" s="107"/>
      <c r="M78" s="108"/>
    </row>
    <row r="79" spans="1:13" x14ac:dyDescent="0.25">
      <c r="A79" s="108"/>
      <c r="B79" s="108"/>
      <c r="C79" s="108"/>
      <c r="D79" s="108"/>
      <c r="E79" s="108"/>
      <c r="F79" s="108"/>
      <c r="G79" s="108"/>
      <c r="H79" s="108"/>
      <c r="I79" s="108"/>
      <c r="J79" s="108"/>
      <c r="K79" s="108"/>
      <c r="L79" s="108"/>
      <c r="M79" s="108"/>
    </row>
    <row r="80" spans="1:13" x14ac:dyDescent="0.25">
      <c r="A80" s="108"/>
      <c r="B80" s="108"/>
      <c r="C80" s="108"/>
      <c r="D80" s="108"/>
      <c r="E80" s="108"/>
      <c r="F80" s="108"/>
      <c r="G80" s="108"/>
      <c r="H80" s="108"/>
      <c r="I80" s="108"/>
      <c r="J80" s="108"/>
      <c r="K80" s="108"/>
      <c r="L80" s="108"/>
      <c r="M80" s="108"/>
    </row>
  </sheetData>
  <sheetProtection algorithmName="SHA-512" hashValue="afLeU6RiXFDPtA3cIyBEkhKOUg6C3FTKFJZVYQNZK2EqjhEH7kcT9uTN4UE65PiIw79ZEUwjHmeURod+MnHYYg==" saltValue="iHJXJqMZ4UM70ZqT/KiCXw==" spinCount="100000" sheet="1" objects="1" scenarios="1"/>
  <mergeCells count="88">
    <mergeCell ref="C20:F20"/>
    <mergeCell ref="C5:L5"/>
    <mergeCell ref="C6:L6"/>
    <mergeCell ref="I10:J10"/>
    <mergeCell ref="D11:F11"/>
    <mergeCell ref="I11:J11"/>
    <mergeCell ref="C8:F9"/>
    <mergeCell ref="G8:K9"/>
    <mergeCell ref="D12:F12"/>
    <mergeCell ref="C13:K13"/>
    <mergeCell ref="C14:F15"/>
    <mergeCell ref="C18:F18"/>
    <mergeCell ref="C19:F19"/>
    <mergeCell ref="C21:F21"/>
    <mergeCell ref="C31:K31"/>
    <mergeCell ref="E32:K32"/>
    <mergeCell ref="E33:G33"/>
    <mergeCell ref="I33:K33"/>
    <mergeCell ref="E34:G34"/>
    <mergeCell ref="I34:K34"/>
    <mergeCell ref="E35:G35"/>
    <mergeCell ref="I35:K35"/>
    <mergeCell ref="E36:G36"/>
    <mergeCell ref="I36:K36"/>
    <mergeCell ref="C38:E38"/>
    <mergeCell ref="F38:G38"/>
    <mergeCell ref="I38:K38"/>
    <mergeCell ref="C39:D39"/>
    <mergeCell ref="G39:H39"/>
    <mergeCell ref="J39:K39"/>
    <mergeCell ref="C40:K40"/>
    <mergeCell ref="C41:D41"/>
    <mergeCell ref="E41:H41"/>
    <mergeCell ref="I41:K41"/>
    <mergeCell ref="C42:D42"/>
    <mergeCell ref="E42:H42"/>
    <mergeCell ref="I42:K42"/>
    <mergeCell ref="C43:D43"/>
    <mergeCell ref="E43:H43"/>
    <mergeCell ref="I43:K43"/>
    <mergeCell ref="C44:G44"/>
    <mergeCell ref="H44:K44"/>
    <mergeCell ref="C45:D45"/>
    <mergeCell ref="E45:G45"/>
    <mergeCell ref="H45:I45"/>
    <mergeCell ref="J45:K45"/>
    <mergeCell ref="C46:D46"/>
    <mergeCell ref="E46:G46"/>
    <mergeCell ref="H46:I46"/>
    <mergeCell ref="J46:K46"/>
    <mergeCell ref="C47:D49"/>
    <mergeCell ref="E47:G49"/>
    <mergeCell ref="H47:I47"/>
    <mergeCell ref="J47:K47"/>
    <mergeCell ref="H48:I48"/>
    <mergeCell ref="J48:K48"/>
    <mergeCell ref="H49:I49"/>
    <mergeCell ref="J49:K49"/>
    <mergeCell ref="C50:D50"/>
    <mergeCell ref="E50:G50"/>
    <mergeCell ref="H50:I50"/>
    <mergeCell ref="J50:K50"/>
    <mergeCell ref="C58:K58"/>
    <mergeCell ref="C59:K59"/>
    <mergeCell ref="C60:K60"/>
    <mergeCell ref="C51:K51"/>
    <mergeCell ref="E52:G52"/>
    <mergeCell ref="I52:K52"/>
    <mergeCell ref="E53:G53"/>
    <mergeCell ref="I53:K53"/>
    <mergeCell ref="E54:G54"/>
    <mergeCell ref="I54:K54"/>
    <mergeCell ref="C72:K72"/>
    <mergeCell ref="C73:K77"/>
    <mergeCell ref="C22:H22"/>
    <mergeCell ref="I14:K30"/>
    <mergeCell ref="D10:F10"/>
    <mergeCell ref="I12:K12"/>
    <mergeCell ref="C16:F17"/>
    <mergeCell ref="F64:F65"/>
    <mergeCell ref="K64:K65"/>
    <mergeCell ref="C65:D65"/>
    <mergeCell ref="H65:I65"/>
    <mergeCell ref="C69:K69"/>
    <mergeCell ref="C71:K71"/>
    <mergeCell ref="C55:K55"/>
    <mergeCell ref="C56:K56"/>
    <mergeCell ref="C57:K57"/>
  </mergeCells>
  <dataValidations count="4">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10" xr:uid="{28E49D4C-3F3A-45E2-854E-2403422BEFFF}"/>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10" xr:uid="{39A5A29E-EA56-473F-ABC7-4498B92BF33C}">
      <formula1>H8</formula1>
    </dataValidation>
    <dataValidation type="whole" allowBlank="1" showInputMessage="1" showErrorMessage="1" errorTitle="Error valor ingresado" error="Estimado (a) estudiante:_x000a__x000a_Recuerde que en esta linea de crédito solo se  financia hasta el 80% del valor de su matrícula." sqref="H11" xr:uid="{6AA3CB37-E144-4CC3-A57D-1211D7C7F1FF}">
      <formula1>0</formula1>
      <formula2>H10*80%</formula2>
    </dataValidation>
    <dataValidation type="custom" allowBlank="1" showInputMessage="1" showErrorMessage="1" sqref="D11:F11" xr:uid="{3AA44033-3B6D-4DE8-BF5A-1F3263AFA9AF}">
      <formula1>ISTEXT(D11)</formula1>
    </dataValidation>
  </dataValidations>
  <pageMargins left="0.7" right="0.7" top="0.75" bottom="0.75" header="0.3" footer="0.3"/>
  <pageSetup paperSize="9" scale="5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947A3A2-DAEA-41EC-BCE7-12492273A23E}">
          <x14:formula1>
            <xm:f>'listas desplegables'!$F$3:$F$6</xm:f>
          </x14:formula1>
          <xm:sqref>K11</xm:sqref>
        </x14:dataValidation>
        <x14:dataValidation type="list" allowBlank="1" showInputMessage="1" showErrorMessage="1" xr:uid="{220ADE72-E6CA-464F-8A5D-7B1564B4E4CE}">
          <x14:formula1>
            <xm:f>'listas desplegables'!$E$3:$E$4</xm:f>
          </x14:formula1>
          <xm:sqref>E30</xm:sqref>
        </x14:dataValidation>
        <x14:dataValidation type="list" allowBlank="1" showInputMessage="1" showErrorMessage="1" xr:uid="{24C33230-C499-47AA-A63E-817EB2B7ACCA}">
          <x14:formula1>
            <xm:f>'listas desplegables'!$C$3:$C$4</xm:f>
          </x14:formula1>
          <xm:sqref>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8B6D-5617-45DF-95C9-4CD8E30BC1EA}">
  <sheetPr codeName="Hoja1"/>
  <dimension ref="A1:M78"/>
  <sheetViews>
    <sheetView showGridLines="0" topLeftCell="A61" zoomScale="84" zoomScaleNormal="84" workbookViewId="0">
      <selection activeCell="C59" sqref="C59"/>
    </sheetView>
  </sheetViews>
  <sheetFormatPr baseColWidth="10" defaultColWidth="0" defaultRowHeight="15" zeroHeight="1" x14ac:dyDescent="0.25"/>
  <cols>
    <col min="1" max="1" width="4.85546875" customWidth="1"/>
    <col min="2" max="2" width="4" customWidth="1"/>
    <col min="3" max="3" width="11.140625" customWidth="1"/>
    <col min="4" max="4" width="14.42578125" customWidth="1"/>
    <col min="5" max="5" width="15.140625" customWidth="1"/>
    <col min="6" max="6" width="14.140625" customWidth="1"/>
    <col min="7" max="7" width="25.28515625" customWidth="1"/>
    <col min="8" max="8" width="21" customWidth="1"/>
    <col min="9" max="9" width="17.85546875" customWidth="1"/>
    <col min="10" max="10" width="5.5703125" customWidth="1"/>
    <col min="11" max="11" width="10.42578125" customWidth="1"/>
    <col min="12" max="12" width="2.5703125" style="49" customWidth="1"/>
    <col min="13" max="13" width="2.5703125" style="8" customWidth="1"/>
    <col min="14" max="16384" width="11.42578125" hidden="1"/>
  </cols>
  <sheetData>
    <row r="1" spans="1:13" x14ac:dyDescent="0.25">
      <c r="A1" s="108"/>
      <c r="B1" s="108"/>
      <c r="C1" s="108"/>
      <c r="D1" s="108"/>
      <c r="E1" s="108"/>
      <c r="F1" s="108"/>
      <c r="G1" s="108"/>
      <c r="H1" s="108"/>
      <c r="I1" s="108"/>
      <c r="J1" s="108"/>
      <c r="K1" s="108"/>
      <c r="L1" s="114"/>
      <c r="M1" s="75"/>
    </row>
    <row r="2" spans="1:13" s="46" customFormat="1" x14ac:dyDescent="0.25">
      <c r="A2" s="115"/>
      <c r="B2" s="116"/>
      <c r="C2" s="117"/>
      <c r="D2" s="117"/>
      <c r="E2" s="117"/>
      <c r="F2" s="117"/>
      <c r="G2" s="117"/>
      <c r="H2" s="117"/>
      <c r="I2" s="117"/>
      <c r="J2" s="117"/>
      <c r="K2" s="117"/>
      <c r="L2" s="118"/>
      <c r="M2" s="119"/>
    </row>
    <row r="3" spans="1:13" s="46" customFormat="1" ht="18.75" x14ac:dyDescent="0.25">
      <c r="A3" s="115"/>
      <c r="B3" s="120"/>
      <c r="C3" s="394" t="s">
        <v>0</v>
      </c>
      <c r="D3" s="394"/>
      <c r="E3" s="394"/>
      <c r="F3" s="394"/>
      <c r="G3" s="394"/>
      <c r="H3" s="394"/>
      <c r="I3" s="394"/>
      <c r="J3" s="121"/>
      <c r="K3" s="121"/>
      <c r="L3" s="122"/>
      <c r="M3" s="122"/>
    </row>
    <row r="4" spans="1:13" s="46" customFormat="1" ht="18.75" x14ac:dyDescent="0.25">
      <c r="A4" s="115"/>
      <c r="B4" s="120"/>
      <c r="C4" s="394" t="s">
        <v>1</v>
      </c>
      <c r="D4" s="394"/>
      <c r="E4" s="394"/>
      <c r="F4" s="394"/>
      <c r="G4" s="394"/>
      <c r="H4" s="394"/>
      <c r="I4" s="394"/>
      <c r="J4" s="121"/>
      <c r="K4" s="121"/>
      <c r="L4" s="122"/>
      <c r="M4" s="122"/>
    </row>
    <row r="5" spans="1:13" s="46" customFormat="1" ht="6" customHeight="1" x14ac:dyDescent="0.25">
      <c r="A5" s="115"/>
      <c r="B5" s="120"/>
      <c r="C5" s="123"/>
      <c r="D5" s="123"/>
      <c r="E5" s="123"/>
      <c r="F5" s="123"/>
      <c r="G5" s="123"/>
      <c r="H5" s="123"/>
      <c r="I5" s="123"/>
      <c r="J5" s="123"/>
      <c r="K5" s="123"/>
      <c r="L5" s="124"/>
      <c r="M5" s="123"/>
    </row>
    <row r="6" spans="1:13" x14ac:dyDescent="0.25">
      <c r="A6" s="108"/>
      <c r="B6" s="74"/>
      <c r="C6" s="397" t="s">
        <v>12</v>
      </c>
      <c r="D6" s="395"/>
      <c r="E6" s="395"/>
      <c r="F6" s="395"/>
      <c r="G6" s="395" t="s">
        <v>5</v>
      </c>
      <c r="H6" s="395"/>
      <c r="I6" s="395"/>
      <c r="J6" s="395"/>
      <c r="K6" s="396"/>
      <c r="L6" s="125"/>
      <c r="M6" s="75"/>
    </row>
    <row r="7" spans="1:13" x14ac:dyDescent="0.25">
      <c r="A7" s="108"/>
      <c r="B7" s="74"/>
      <c r="C7" s="204" t="s">
        <v>2</v>
      </c>
      <c r="D7" s="288"/>
      <c r="E7" s="289"/>
      <c r="F7" s="290"/>
      <c r="G7" s="205" t="s">
        <v>6</v>
      </c>
      <c r="H7" s="43"/>
      <c r="I7" s="386" t="s">
        <v>7</v>
      </c>
      <c r="J7" s="386"/>
      <c r="K7" s="206">
        <f>IFERROR(IF(H8="",0,H8/H7),0)</f>
        <v>0</v>
      </c>
      <c r="L7" s="47"/>
      <c r="M7" s="75"/>
    </row>
    <row r="8" spans="1:13" x14ac:dyDescent="0.25">
      <c r="A8" s="108"/>
      <c r="B8" s="74"/>
      <c r="C8" s="204" t="s">
        <v>3</v>
      </c>
      <c r="D8" s="387"/>
      <c r="E8" s="387"/>
      <c r="F8" s="387"/>
      <c r="G8" s="205" t="s">
        <v>8</v>
      </c>
      <c r="H8" s="43"/>
      <c r="I8" s="387" t="s">
        <v>9</v>
      </c>
      <c r="J8" s="387"/>
      <c r="K8" s="53">
        <v>5</v>
      </c>
      <c r="L8" s="126"/>
      <c r="M8" s="75"/>
    </row>
    <row r="9" spans="1:13" x14ac:dyDescent="0.25">
      <c r="A9" s="108"/>
      <c r="B9" s="74"/>
      <c r="C9" s="207" t="s">
        <v>4</v>
      </c>
      <c r="D9" s="302"/>
      <c r="E9" s="302"/>
      <c r="F9" s="302"/>
      <c r="G9" s="37" t="s">
        <v>10</v>
      </c>
      <c r="H9" s="37">
        <v>15</v>
      </c>
      <c r="I9" s="401" t="s">
        <v>11</v>
      </c>
      <c r="J9" s="402"/>
      <c r="K9" s="403"/>
      <c r="L9" s="48"/>
      <c r="M9" s="75"/>
    </row>
    <row r="10" spans="1:13" ht="18.75" x14ac:dyDescent="0.25">
      <c r="A10" s="108"/>
      <c r="B10" s="74"/>
      <c r="C10" s="398" t="s">
        <v>25</v>
      </c>
      <c r="D10" s="399"/>
      <c r="E10" s="399"/>
      <c r="F10" s="399"/>
      <c r="G10" s="399"/>
      <c r="H10" s="399"/>
      <c r="I10" s="399"/>
      <c r="J10" s="399"/>
      <c r="K10" s="400"/>
      <c r="L10" s="127"/>
      <c r="M10" s="75"/>
    </row>
    <row r="11" spans="1:13" ht="18.75" customHeight="1" x14ac:dyDescent="0.25">
      <c r="A11" s="108"/>
      <c r="B11" s="74"/>
      <c r="C11" s="360" t="s">
        <v>87</v>
      </c>
      <c r="D11" s="361"/>
      <c r="E11" s="361"/>
      <c r="F11" s="362"/>
      <c r="G11" s="128" t="s">
        <v>32</v>
      </c>
      <c r="H11" s="129">
        <f ca="1">TODAY()</f>
        <v>45637</v>
      </c>
      <c r="I11" s="373" t="s">
        <v>105</v>
      </c>
      <c r="J11" s="374"/>
      <c r="K11" s="375"/>
      <c r="L11" s="130"/>
      <c r="M11" s="75"/>
    </row>
    <row r="12" spans="1:13" ht="18.75" customHeight="1" x14ac:dyDescent="0.25">
      <c r="A12" s="108"/>
      <c r="B12" s="74"/>
      <c r="C12" s="369"/>
      <c r="D12" s="370"/>
      <c r="E12" s="370"/>
      <c r="F12" s="371"/>
      <c r="G12" s="131" t="s">
        <v>23</v>
      </c>
      <c r="H12" s="132">
        <f>H9</f>
        <v>15</v>
      </c>
      <c r="I12" s="376"/>
      <c r="J12" s="377"/>
      <c r="K12" s="378"/>
      <c r="L12" s="130"/>
      <c r="M12" s="75"/>
    </row>
    <row r="13" spans="1:13" ht="15" customHeight="1" x14ac:dyDescent="0.25">
      <c r="A13" s="108"/>
      <c r="B13" s="74"/>
      <c r="C13" s="388" t="s">
        <v>17</v>
      </c>
      <c r="D13" s="390" t="s">
        <v>17</v>
      </c>
      <c r="E13" s="72"/>
      <c r="F13" s="72"/>
      <c r="G13" s="98" t="s">
        <v>18</v>
      </c>
      <c r="H13" s="133">
        <f>K8</f>
        <v>5</v>
      </c>
      <c r="I13" s="376"/>
      <c r="J13" s="377"/>
      <c r="K13" s="378"/>
      <c r="L13" s="130"/>
      <c r="M13" s="75"/>
    </row>
    <row r="14" spans="1:13" ht="15" customHeight="1" x14ac:dyDescent="0.25">
      <c r="A14" s="108"/>
      <c r="B14" s="74"/>
      <c r="C14" s="389"/>
      <c r="D14" s="391"/>
      <c r="E14" s="75"/>
      <c r="F14" s="75"/>
      <c r="G14" s="98" t="s">
        <v>19</v>
      </c>
      <c r="H14" s="134">
        <f>H7</f>
        <v>0</v>
      </c>
      <c r="I14" s="376"/>
      <c r="J14" s="377"/>
      <c r="K14" s="378"/>
      <c r="L14" s="130"/>
      <c r="M14" s="75"/>
    </row>
    <row r="15" spans="1:13" ht="18.75" x14ac:dyDescent="0.3">
      <c r="A15" s="108"/>
      <c r="B15" s="74"/>
      <c r="C15" s="392">
        <f>D8</f>
        <v>0</v>
      </c>
      <c r="D15" s="393"/>
      <c r="E15" s="393"/>
      <c r="F15" s="393"/>
      <c r="G15" s="98" t="s">
        <v>20</v>
      </c>
      <c r="H15" s="134">
        <f>H8</f>
        <v>0</v>
      </c>
      <c r="I15" s="376"/>
      <c r="J15" s="377"/>
      <c r="K15" s="378"/>
      <c r="L15" s="130"/>
      <c r="M15" s="75"/>
    </row>
    <row r="16" spans="1:13" ht="18.75" x14ac:dyDescent="0.3">
      <c r="A16" s="108"/>
      <c r="B16" s="74"/>
      <c r="C16" s="392">
        <f>D7</f>
        <v>0</v>
      </c>
      <c r="D16" s="393"/>
      <c r="E16" s="393"/>
      <c r="F16" s="393"/>
      <c r="G16" s="98" t="s">
        <v>21</v>
      </c>
      <c r="H16" s="135">
        <f>K7</f>
        <v>0</v>
      </c>
      <c r="I16" s="376"/>
      <c r="J16" s="377"/>
      <c r="K16" s="378"/>
      <c r="L16" s="130"/>
      <c r="M16" s="75"/>
    </row>
    <row r="17" spans="1:13" ht="18.75" x14ac:dyDescent="0.3">
      <c r="A17" s="108"/>
      <c r="B17" s="74"/>
      <c r="C17" s="392">
        <f>D9</f>
        <v>0</v>
      </c>
      <c r="D17" s="393"/>
      <c r="E17" s="393"/>
      <c r="F17" s="393"/>
      <c r="G17" s="98" t="s">
        <v>22</v>
      </c>
      <c r="H17" s="215">
        <v>1.2E-2</v>
      </c>
      <c r="I17" s="376"/>
      <c r="J17" s="377"/>
      <c r="K17" s="378"/>
      <c r="L17" s="130"/>
      <c r="M17" s="75"/>
    </row>
    <row r="18" spans="1:13" ht="18.75" x14ac:dyDescent="0.3">
      <c r="A18" s="108"/>
      <c r="B18" s="74"/>
      <c r="C18" s="136"/>
      <c r="D18" s="137"/>
      <c r="E18" s="137"/>
      <c r="F18" s="137"/>
      <c r="G18" s="138" t="s">
        <v>24</v>
      </c>
      <c r="H18" s="139">
        <f>+IFERROR(H14-H15,"EXCEDE VALOR MÁXIMO A FINANCIAR")</f>
        <v>0</v>
      </c>
      <c r="I18" s="376"/>
      <c r="J18" s="377"/>
      <c r="K18" s="378"/>
      <c r="L18" s="130"/>
      <c r="M18" s="75"/>
    </row>
    <row r="19" spans="1:13" ht="15" customHeight="1" x14ac:dyDescent="0.25">
      <c r="A19" s="108"/>
      <c r="B19" s="74"/>
      <c r="C19" s="309" t="s">
        <v>86</v>
      </c>
      <c r="D19" s="310"/>
      <c r="E19" s="310"/>
      <c r="F19" s="310"/>
      <c r="G19" s="310"/>
      <c r="H19" s="372"/>
      <c r="I19" s="376"/>
      <c r="J19" s="377"/>
      <c r="K19" s="378"/>
      <c r="L19" s="130"/>
      <c r="M19" s="75"/>
    </row>
    <row r="20" spans="1:13" ht="33.75" customHeight="1" x14ac:dyDescent="0.25">
      <c r="A20" s="108"/>
      <c r="B20" s="74"/>
      <c r="C20" s="140" t="s">
        <v>26</v>
      </c>
      <c r="D20" s="140" t="s">
        <v>27</v>
      </c>
      <c r="E20" s="140" t="s">
        <v>28</v>
      </c>
      <c r="F20" s="140" t="s">
        <v>29</v>
      </c>
      <c r="G20" s="140" t="s">
        <v>30</v>
      </c>
      <c r="H20" s="140" t="s">
        <v>31</v>
      </c>
      <c r="I20" s="376"/>
      <c r="J20" s="377"/>
      <c r="K20" s="378"/>
      <c r="L20" s="130"/>
      <c r="M20" s="75"/>
    </row>
    <row r="21" spans="1:13" x14ac:dyDescent="0.25">
      <c r="A21" s="108"/>
      <c r="B21" s="74"/>
      <c r="C21" s="141">
        <v>0</v>
      </c>
      <c r="D21" s="142"/>
      <c r="E21" s="143"/>
      <c r="F21" s="143"/>
      <c r="G21" s="144"/>
      <c r="H21" s="143">
        <f>+H8</f>
        <v>0</v>
      </c>
      <c r="I21" s="376"/>
      <c r="J21" s="377"/>
      <c r="K21" s="378"/>
      <c r="L21" s="130"/>
      <c r="M21" s="75"/>
    </row>
    <row r="22" spans="1:13" x14ac:dyDescent="0.25">
      <c r="A22" s="108"/>
      <c r="B22" s="74"/>
      <c r="C22" s="141">
        <v>1</v>
      </c>
      <c r="D22" s="142">
        <f ca="1">H11+31</f>
        <v>45668</v>
      </c>
      <c r="E22" s="143">
        <f>IFERROR(IF(C22&lt;=$K$8,$H$8/$K$8,0),0)</f>
        <v>0</v>
      </c>
      <c r="F22" s="143">
        <v>0</v>
      </c>
      <c r="G22" s="145">
        <f>+F22+E22</f>
        <v>0</v>
      </c>
      <c r="H22" s="143">
        <f>+H21-E22</f>
        <v>0</v>
      </c>
      <c r="I22" s="376"/>
      <c r="J22" s="377"/>
      <c r="K22" s="378"/>
      <c r="L22" s="130"/>
      <c r="M22" s="75"/>
    </row>
    <row r="23" spans="1:13" x14ac:dyDescent="0.25">
      <c r="A23" s="108"/>
      <c r="B23" s="74"/>
      <c r="C23" s="99">
        <v>2</v>
      </c>
      <c r="D23" s="142">
        <f ca="1">D22+31</f>
        <v>45699</v>
      </c>
      <c r="E23" s="143">
        <f t="shared" ref="E23:E26" si="0">IFERROR(IF(C23&lt;=$K$8,$H$8/$K$8,0),0)</f>
        <v>0</v>
      </c>
      <c r="F23" s="143">
        <v>0</v>
      </c>
      <c r="G23" s="145">
        <f t="shared" ref="G23:G26" si="1">+F23+E23</f>
        <v>0</v>
      </c>
      <c r="H23" s="143">
        <f>+H22-E23</f>
        <v>0</v>
      </c>
      <c r="I23" s="376"/>
      <c r="J23" s="377"/>
      <c r="K23" s="378"/>
      <c r="L23" s="130"/>
      <c r="M23" s="75"/>
    </row>
    <row r="24" spans="1:13" x14ac:dyDescent="0.25">
      <c r="A24" s="108"/>
      <c r="B24" s="74"/>
      <c r="C24" s="99">
        <v>3</v>
      </c>
      <c r="D24" s="142">
        <f ca="1">D23+31</f>
        <v>45730</v>
      </c>
      <c r="E24" s="143">
        <f t="shared" si="0"/>
        <v>0</v>
      </c>
      <c r="F24" s="143">
        <v>0</v>
      </c>
      <c r="G24" s="145">
        <f t="shared" si="1"/>
        <v>0</v>
      </c>
      <c r="H24" s="143">
        <f>+H23-E24</f>
        <v>0</v>
      </c>
      <c r="I24" s="376"/>
      <c r="J24" s="377"/>
      <c r="K24" s="378"/>
      <c r="L24" s="130"/>
      <c r="M24" s="75"/>
    </row>
    <row r="25" spans="1:13" x14ac:dyDescent="0.25">
      <c r="A25" s="108"/>
      <c r="B25" s="74"/>
      <c r="C25" s="99">
        <v>4</v>
      </c>
      <c r="D25" s="142">
        <f t="shared" ref="D25:D26" ca="1" si="2">D24+31</f>
        <v>45761</v>
      </c>
      <c r="E25" s="143">
        <f t="shared" si="0"/>
        <v>0</v>
      </c>
      <c r="F25" s="143">
        <v>0</v>
      </c>
      <c r="G25" s="145">
        <f t="shared" si="1"/>
        <v>0</v>
      </c>
      <c r="H25" s="143">
        <f>+H24-E25</f>
        <v>0</v>
      </c>
      <c r="I25" s="376"/>
      <c r="J25" s="377"/>
      <c r="K25" s="378"/>
      <c r="L25" s="130"/>
      <c r="M25" s="75"/>
    </row>
    <row r="26" spans="1:13" x14ac:dyDescent="0.25">
      <c r="A26" s="108"/>
      <c r="B26" s="74"/>
      <c r="C26" s="99">
        <v>5</v>
      </c>
      <c r="D26" s="142">
        <f t="shared" ca="1" si="2"/>
        <v>45792</v>
      </c>
      <c r="E26" s="143">
        <f t="shared" si="0"/>
        <v>0</v>
      </c>
      <c r="F26" s="143">
        <v>0</v>
      </c>
      <c r="G26" s="145">
        <f t="shared" si="1"/>
        <v>0</v>
      </c>
      <c r="H26" s="143">
        <f>+H25-E26</f>
        <v>0</v>
      </c>
      <c r="I26" s="376"/>
      <c r="J26" s="377"/>
      <c r="K26" s="378"/>
      <c r="L26" s="130"/>
      <c r="M26" s="75"/>
    </row>
    <row r="27" spans="1:13" ht="5.25" customHeight="1" x14ac:dyDescent="0.25">
      <c r="A27" s="108"/>
      <c r="B27" s="74"/>
      <c r="C27" s="74"/>
      <c r="D27" s="75"/>
      <c r="E27" s="75"/>
      <c r="F27" s="75"/>
      <c r="G27" s="75"/>
      <c r="H27" s="76"/>
      <c r="I27" s="376"/>
      <c r="J27" s="377"/>
      <c r="K27" s="378"/>
      <c r="L27" s="130"/>
      <c r="M27" s="75"/>
    </row>
    <row r="28" spans="1:13" x14ac:dyDescent="0.25">
      <c r="A28" s="108"/>
      <c r="B28" s="74"/>
      <c r="C28" s="146" t="s">
        <v>33</v>
      </c>
      <c r="D28" s="147"/>
      <c r="E28" s="67" t="s">
        <v>35</v>
      </c>
      <c r="F28" s="104"/>
      <c r="G28" s="104"/>
      <c r="H28" s="76"/>
      <c r="I28" s="376"/>
      <c r="J28" s="377"/>
      <c r="K28" s="378"/>
      <c r="L28" s="130"/>
      <c r="M28" s="75"/>
    </row>
    <row r="29" spans="1:13" x14ac:dyDescent="0.25">
      <c r="A29" s="108"/>
      <c r="B29" s="74"/>
      <c r="C29" s="336" t="s">
        <v>37</v>
      </c>
      <c r="D29" s="337"/>
      <c r="E29" s="337"/>
      <c r="F29" s="337"/>
      <c r="G29" s="337"/>
      <c r="H29" s="337"/>
      <c r="I29" s="337"/>
      <c r="J29" s="337"/>
      <c r="K29" s="337"/>
      <c r="L29" s="148"/>
      <c r="M29" s="75"/>
    </row>
    <row r="30" spans="1:13" x14ac:dyDescent="0.25">
      <c r="A30" s="108"/>
      <c r="B30" s="74"/>
      <c r="C30" s="56" t="s">
        <v>38</v>
      </c>
      <c r="D30" s="57"/>
      <c r="E30" s="243"/>
      <c r="F30" s="243"/>
      <c r="G30" s="243"/>
      <c r="H30" s="243"/>
      <c r="I30" s="243"/>
      <c r="J30" s="243"/>
      <c r="K30" s="243"/>
      <c r="L30" s="149"/>
      <c r="M30" s="75"/>
    </row>
    <row r="31" spans="1:13" x14ac:dyDescent="0.25">
      <c r="A31" s="108"/>
      <c r="B31" s="74"/>
      <c r="C31" s="58" t="s">
        <v>39</v>
      </c>
      <c r="D31" s="57"/>
      <c r="E31" s="274"/>
      <c r="F31" s="274"/>
      <c r="G31" s="274"/>
      <c r="H31" s="57" t="s">
        <v>40</v>
      </c>
      <c r="I31" s="243"/>
      <c r="J31" s="243"/>
      <c r="K31" s="243"/>
      <c r="L31" s="149"/>
      <c r="M31" s="75"/>
    </row>
    <row r="32" spans="1:13" x14ac:dyDescent="0.25">
      <c r="A32" s="108"/>
      <c r="B32" s="74"/>
      <c r="C32" s="56" t="s">
        <v>41</v>
      </c>
      <c r="D32" s="57"/>
      <c r="E32" s="243"/>
      <c r="F32" s="243"/>
      <c r="G32" s="243"/>
      <c r="H32" s="57" t="s">
        <v>42</v>
      </c>
      <c r="I32" s="243"/>
      <c r="J32" s="243"/>
      <c r="K32" s="243"/>
      <c r="L32" s="149"/>
      <c r="M32" s="75"/>
    </row>
    <row r="33" spans="1:13" x14ac:dyDescent="0.25">
      <c r="A33" s="108"/>
      <c r="B33" s="74"/>
      <c r="C33" s="56" t="s">
        <v>43</v>
      </c>
      <c r="D33" s="57"/>
      <c r="E33" s="243"/>
      <c r="F33" s="243"/>
      <c r="G33" s="243"/>
      <c r="H33" s="57" t="s">
        <v>44</v>
      </c>
      <c r="I33" s="243"/>
      <c r="J33" s="243"/>
      <c r="K33" s="243"/>
      <c r="L33" s="149"/>
      <c r="M33" s="75"/>
    </row>
    <row r="34" spans="1:13" ht="15.75" thickBot="1" x14ac:dyDescent="0.3">
      <c r="A34" s="108"/>
      <c r="B34" s="74"/>
      <c r="C34" s="56" t="s">
        <v>45</v>
      </c>
      <c r="D34" s="57"/>
      <c r="E34" s="243"/>
      <c r="F34" s="244"/>
      <c r="G34" s="243"/>
      <c r="H34" s="57" t="s">
        <v>46</v>
      </c>
      <c r="I34" s="243"/>
      <c r="J34" s="244"/>
      <c r="K34" s="243"/>
      <c r="L34" s="149"/>
      <c r="M34" s="75"/>
    </row>
    <row r="35" spans="1:13" ht="15.75" thickBot="1" x14ac:dyDescent="0.3">
      <c r="A35" s="108"/>
      <c r="B35" s="74"/>
      <c r="C35" s="56" t="s">
        <v>47</v>
      </c>
      <c r="D35" s="59"/>
      <c r="E35" s="59" t="s">
        <v>48</v>
      </c>
      <c r="F35" s="1"/>
      <c r="G35" s="59"/>
      <c r="H35" s="59" t="s">
        <v>49</v>
      </c>
      <c r="I35" s="60"/>
      <c r="J35" s="22"/>
      <c r="K35" s="60"/>
      <c r="L35" s="150"/>
      <c r="M35" s="75"/>
    </row>
    <row r="36" spans="1:13" x14ac:dyDescent="0.25">
      <c r="A36" s="108"/>
      <c r="B36" s="74"/>
      <c r="C36" s="268" t="s">
        <v>50</v>
      </c>
      <c r="D36" s="269"/>
      <c r="E36" s="269"/>
      <c r="F36" s="270"/>
      <c r="G36" s="271"/>
      <c r="H36" s="62" t="s">
        <v>51</v>
      </c>
      <c r="I36" s="243"/>
      <c r="J36" s="243"/>
      <c r="K36" s="243"/>
      <c r="L36" s="149"/>
      <c r="M36" s="75"/>
    </row>
    <row r="37" spans="1:13" x14ac:dyDescent="0.25">
      <c r="A37" s="108"/>
      <c r="B37" s="74"/>
      <c r="C37" s="268" t="s">
        <v>52</v>
      </c>
      <c r="D37" s="272"/>
      <c r="E37" s="109"/>
      <c r="F37" s="57" t="s">
        <v>44</v>
      </c>
      <c r="G37" s="273"/>
      <c r="H37" s="273"/>
      <c r="I37" s="63" t="s">
        <v>53</v>
      </c>
      <c r="J37" s="245"/>
      <c r="K37" s="247"/>
      <c r="L37" s="126"/>
      <c r="M37" s="75"/>
    </row>
    <row r="38" spans="1:13" x14ac:dyDescent="0.25">
      <c r="A38" s="108"/>
      <c r="B38" s="74"/>
      <c r="C38" s="336" t="s">
        <v>54</v>
      </c>
      <c r="D38" s="337"/>
      <c r="E38" s="337"/>
      <c r="F38" s="337"/>
      <c r="G38" s="337"/>
      <c r="H38" s="337"/>
      <c r="I38" s="337"/>
      <c r="J38" s="337"/>
      <c r="K38" s="337"/>
      <c r="L38" s="148"/>
      <c r="M38" s="75"/>
    </row>
    <row r="39" spans="1:13" x14ac:dyDescent="0.25">
      <c r="A39" s="108"/>
      <c r="B39" s="74"/>
      <c r="C39" s="261" t="s">
        <v>55</v>
      </c>
      <c r="D39" s="261"/>
      <c r="E39" s="261" t="s">
        <v>56</v>
      </c>
      <c r="F39" s="261"/>
      <c r="G39" s="261"/>
      <c r="H39" s="261"/>
      <c r="I39" s="261" t="s">
        <v>57</v>
      </c>
      <c r="J39" s="261"/>
      <c r="K39" s="261"/>
      <c r="L39" s="151"/>
      <c r="M39" s="75"/>
    </row>
    <row r="40" spans="1:13" x14ac:dyDescent="0.25">
      <c r="A40" s="108"/>
      <c r="B40" s="74"/>
      <c r="C40" s="243"/>
      <c r="D40" s="243"/>
      <c r="E40" s="243"/>
      <c r="F40" s="243"/>
      <c r="G40" s="243"/>
      <c r="H40" s="243"/>
      <c r="I40" s="262"/>
      <c r="J40" s="262"/>
      <c r="K40" s="262"/>
      <c r="L40" s="152"/>
      <c r="M40" s="75"/>
    </row>
    <row r="41" spans="1:13" x14ac:dyDescent="0.25">
      <c r="A41" s="108"/>
      <c r="B41" s="74"/>
      <c r="C41" s="243"/>
      <c r="D41" s="243"/>
      <c r="E41" s="243"/>
      <c r="F41" s="243"/>
      <c r="G41" s="243"/>
      <c r="H41" s="243"/>
      <c r="I41" s="263"/>
      <c r="J41" s="263"/>
      <c r="K41" s="263"/>
      <c r="L41" s="153"/>
      <c r="M41" s="75"/>
    </row>
    <row r="42" spans="1:13" x14ac:dyDescent="0.25">
      <c r="A42" s="108"/>
      <c r="B42" s="74"/>
      <c r="C42" s="379" t="s">
        <v>58</v>
      </c>
      <c r="D42" s="380"/>
      <c r="E42" s="380"/>
      <c r="F42" s="380"/>
      <c r="G42" s="381"/>
      <c r="H42" s="382" t="s">
        <v>59</v>
      </c>
      <c r="I42" s="382"/>
      <c r="J42" s="382"/>
      <c r="K42" s="382"/>
      <c r="L42" s="154"/>
      <c r="M42" s="75"/>
    </row>
    <row r="43" spans="1:13" x14ac:dyDescent="0.25">
      <c r="A43" s="108"/>
      <c r="B43" s="74"/>
      <c r="C43" s="243" t="s">
        <v>60</v>
      </c>
      <c r="D43" s="243"/>
      <c r="E43" s="249"/>
      <c r="F43" s="250"/>
      <c r="G43" s="251"/>
      <c r="H43" s="243" t="s">
        <v>61</v>
      </c>
      <c r="I43" s="243"/>
      <c r="J43" s="250"/>
      <c r="K43" s="251"/>
      <c r="L43" s="152"/>
      <c r="M43" s="75"/>
    </row>
    <row r="44" spans="1:13" x14ac:dyDescent="0.25">
      <c r="A44" s="108"/>
      <c r="B44" s="74"/>
      <c r="C44" s="243" t="s">
        <v>62</v>
      </c>
      <c r="D44" s="243"/>
      <c r="E44" s="249"/>
      <c r="F44" s="250"/>
      <c r="G44" s="251"/>
      <c r="H44" s="243" t="s">
        <v>63</v>
      </c>
      <c r="I44" s="243"/>
      <c r="J44" s="250"/>
      <c r="K44" s="251"/>
      <c r="L44" s="152"/>
      <c r="M44" s="75"/>
    </row>
    <row r="45" spans="1:13" x14ac:dyDescent="0.25">
      <c r="A45" s="108"/>
      <c r="B45" s="74"/>
      <c r="C45" s="243" t="s">
        <v>64</v>
      </c>
      <c r="D45" s="243"/>
      <c r="E45" s="252"/>
      <c r="F45" s="253"/>
      <c r="G45" s="254"/>
      <c r="H45" s="243" t="s">
        <v>65</v>
      </c>
      <c r="I45" s="243"/>
      <c r="J45" s="250"/>
      <c r="K45" s="251"/>
      <c r="L45" s="152"/>
      <c r="M45" s="75"/>
    </row>
    <row r="46" spans="1:13" x14ac:dyDescent="0.25">
      <c r="A46" s="108"/>
      <c r="B46" s="74"/>
      <c r="C46" s="243"/>
      <c r="D46" s="243"/>
      <c r="E46" s="255"/>
      <c r="F46" s="256"/>
      <c r="G46" s="257"/>
      <c r="H46" s="243" t="s">
        <v>66</v>
      </c>
      <c r="I46" s="243"/>
      <c r="J46" s="250"/>
      <c r="K46" s="251"/>
      <c r="L46" s="152"/>
      <c r="M46" s="75"/>
    </row>
    <row r="47" spans="1:13" x14ac:dyDescent="0.25">
      <c r="A47" s="108"/>
      <c r="B47" s="74"/>
      <c r="C47" s="243"/>
      <c r="D47" s="243"/>
      <c r="E47" s="258"/>
      <c r="F47" s="259"/>
      <c r="G47" s="260"/>
      <c r="H47" s="243" t="s">
        <v>67</v>
      </c>
      <c r="I47" s="243"/>
      <c r="J47" s="250"/>
      <c r="K47" s="251"/>
      <c r="L47" s="152"/>
      <c r="M47" s="75"/>
    </row>
    <row r="48" spans="1:13" x14ac:dyDescent="0.25">
      <c r="A48" s="108"/>
      <c r="B48" s="74"/>
      <c r="C48" s="236" t="s">
        <v>68</v>
      </c>
      <c r="D48" s="236"/>
      <c r="E48" s="237">
        <f>SUM(E43:G47)</f>
        <v>0</v>
      </c>
      <c r="F48" s="238"/>
      <c r="G48" s="239"/>
      <c r="H48" s="236" t="s">
        <v>68</v>
      </c>
      <c r="I48" s="236"/>
      <c r="J48" s="240">
        <f>SUM(J43:K47)</f>
        <v>0</v>
      </c>
      <c r="K48" s="240"/>
      <c r="L48" s="155"/>
      <c r="M48" s="75"/>
    </row>
    <row r="49" spans="1:13" x14ac:dyDescent="0.25">
      <c r="A49" s="108"/>
      <c r="B49" s="74"/>
      <c r="C49" s="241" t="s">
        <v>69</v>
      </c>
      <c r="D49" s="242"/>
      <c r="E49" s="242"/>
      <c r="F49" s="242"/>
      <c r="G49" s="242"/>
      <c r="H49" s="242"/>
      <c r="I49" s="242"/>
      <c r="J49" s="242"/>
      <c r="K49" s="242"/>
      <c r="L49" s="148"/>
      <c r="M49" s="75"/>
    </row>
    <row r="50" spans="1:13" x14ac:dyDescent="0.25">
      <c r="A50" s="108"/>
      <c r="B50" s="74"/>
      <c r="C50" s="56" t="s">
        <v>41</v>
      </c>
      <c r="D50" s="57"/>
      <c r="E50" s="243"/>
      <c r="F50" s="243"/>
      <c r="G50" s="243"/>
      <c r="H50" s="57" t="s">
        <v>70</v>
      </c>
      <c r="I50" s="243"/>
      <c r="J50" s="243"/>
      <c r="K50" s="243"/>
      <c r="L50" s="149"/>
      <c r="M50" s="75"/>
    </row>
    <row r="51" spans="1:13" x14ac:dyDescent="0.25">
      <c r="A51" s="108"/>
      <c r="B51" s="74"/>
      <c r="C51" s="56" t="s">
        <v>43</v>
      </c>
      <c r="D51" s="57"/>
      <c r="E51" s="243"/>
      <c r="F51" s="243"/>
      <c r="G51" s="243"/>
      <c r="H51" s="64" t="s">
        <v>44</v>
      </c>
      <c r="I51" s="244"/>
      <c r="J51" s="244"/>
      <c r="K51" s="244"/>
      <c r="L51" s="149"/>
      <c r="M51" s="75"/>
    </row>
    <row r="52" spans="1:13" x14ac:dyDescent="0.25">
      <c r="A52" s="108"/>
      <c r="B52" s="74"/>
      <c r="C52" s="65" t="s">
        <v>71</v>
      </c>
      <c r="D52" s="65"/>
      <c r="E52" s="245"/>
      <c r="F52" s="246"/>
      <c r="G52" s="247"/>
      <c r="H52" s="63" t="s">
        <v>42</v>
      </c>
      <c r="I52" s="243"/>
      <c r="J52" s="243"/>
      <c r="K52" s="243"/>
      <c r="L52" s="149"/>
      <c r="M52" s="75"/>
    </row>
    <row r="53" spans="1:13" x14ac:dyDescent="0.25">
      <c r="A53" s="108"/>
      <c r="B53" s="74"/>
      <c r="C53" s="341" t="s">
        <v>72</v>
      </c>
      <c r="D53" s="341"/>
      <c r="E53" s="341"/>
      <c r="F53" s="341"/>
      <c r="G53" s="341"/>
      <c r="H53" s="341"/>
      <c r="I53" s="341"/>
      <c r="J53" s="341"/>
      <c r="K53" s="341"/>
      <c r="L53" s="156"/>
      <c r="M53" s="75"/>
    </row>
    <row r="54" spans="1:13" ht="78" customHeight="1" x14ac:dyDescent="0.25">
      <c r="A54" s="108"/>
      <c r="B54" s="74"/>
      <c r="C54" s="342" t="s">
        <v>73</v>
      </c>
      <c r="D54" s="342"/>
      <c r="E54" s="342"/>
      <c r="F54" s="342"/>
      <c r="G54" s="342"/>
      <c r="H54" s="342"/>
      <c r="I54" s="342"/>
      <c r="J54" s="342"/>
      <c r="K54" s="342"/>
      <c r="L54" s="157"/>
      <c r="M54" s="75"/>
    </row>
    <row r="55" spans="1:13" ht="119.25" customHeight="1" x14ac:dyDescent="0.25">
      <c r="A55" s="108"/>
      <c r="B55" s="74"/>
      <c r="C55" s="342" t="s">
        <v>74</v>
      </c>
      <c r="D55" s="342"/>
      <c r="E55" s="342"/>
      <c r="F55" s="342"/>
      <c r="G55" s="342"/>
      <c r="H55" s="342"/>
      <c r="I55" s="342"/>
      <c r="J55" s="342"/>
      <c r="K55" s="342"/>
      <c r="L55" s="157"/>
      <c r="M55" s="75"/>
    </row>
    <row r="56" spans="1:13" ht="180" customHeight="1" x14ac:dyDescent="0.25">
      <c r="A56" s="108"/>
      <c r="B56" s="74"/>
      <c r="C56" s="342" t="s">
        <v>75</v>
      </c>
      <c r="D56" s="342"/>
      <c r="E56" s="342"/>
      <c r="F56" s="342"/>
      <c r="G56" s="342"/>
      <c r="H56" s="342"/>
      <c r="I56" s="342"/>
      <c r="J56" s="342"/>
      <c r="K56" s="342"/>
      <c r="L56" s="157"/>
      <c r="M56" s="75"/>
    </row>
    <row r="57" spans="1:13" ht="204.75" customHeight="1" x14ac:dyDescent="0.25">
      <c r="A57" s="108"/>
      <c r="B57" s="74"/>
      <c r="C57" s="342" t="s">
        <v>276</v>
      </c>
      <c r="D57" s="342"/>
      <c r="E57" s="342"/>
      <c r="F57" s="342"/>
      <c r="G57" s="342"/>
      <c r="H57" s="342"/>
      <c r="I57" s="342"/>
      <c r="J57" s="342"/>
      <c r="K57" s="342"/>
      <c r="L57" s="157"/>
      <c r="M57" s="75"/>
    </row>
    <row r="58" spans="1:13" ht="318" customHeight="1" x14ac:dyDescent="0.25">
      <c r="A58" s="108"/>
      <c r="B58" s="74"/>
      <c r="C58" s="342" t="s">
        <v>298</v>
      </c>
      <c r="D58" s="342"/>
      <c r="E58" s="342"/>
      <c r="F58" s="342"/>
      <c r="G58" s="342"/>
      <c r="H58" s="342"/>
      <c r="I58" s="342"/>
      <c r="J58" s="342"/>
      <c r="K58" s="342"/>
      <c r="L58" s="157"/>
      <c r="M58" s="75"/>
    </row>
    <row r="59" spans="1:13" x14ac:dyDescent="0.25">
      <c r="A59" s="108"/>
      <c r="B59" s="74"/>
      <c r="C59" s="104" t="s">
        <v>77</v>
      </c>
      <c r="D59" s="104"/>
      <c r="E59" s="104"/>
      <c r="F59" s="104"/>
      <c r="G59" s="104"/>
      <c r="H59" s="104"/>
      <c r="I59" s="104"/>
      <c r="J59" s="104"/>
      <c r="K59" s="104"/>
      <c r="L59" s="150"/>
      <c r="M59" s="75"/>
    </row>
    <row r="60" spans="1:13" x14ac:dyDescent="0.25">
      <c r="A60" s="108"/>
      <c r="B60" s="74"/>
      <c r="C60" s="104"/>
      <c r="D60" s="104"/>
      <c r="E60" s="104"/>
      <c r="F60" s="104"/>
      <c r="G60" s="104"/>
      <c r="H60" s="104"/>
      <c r="I60" s="104"/>
      <c r="J60" s="104"/>
      <c r="K60" s="104"/>
      <c r="L60" s="150"/>
      <c r="M60" s="75"/>
    </row>
    <row r="61" spans="1:13" x14ac:dyDescent="0.25">
      <c r="A61" s="108"/>
      <c r="B61" s="74"/>
      <c r="C61" s="104"/>
      <c r="D61" s="104"/>
      <c r="E61" s="104"/>
      <c r="F61" s="104"/>
      <c r="G61" s="104"/>
      <c r="H61" s="104"/>
      <c r="I61" s="104"/>
      <c r="J61" s="104"/>
      <c r="K61" s="104"/>
      <c r="L61" s="150"/>
      <c r="M61" s="75"/>
    </row>
    <row r="62" spans="1:13" ht="40.5" customHeight="1" x14ac:dyDescent="0.25">
      <c r="A62" s="108"/>
      <c r="B62" s="74"/>
      <c r="C62" s="104"/>
      <c r="D62" s="104"/>
      <c r="E62" s="104"/>
      <c r="F62" s="334" t="s">
        <v>78</v>
      </c>
      <c r="G62" s="104"/>
      <c r="H62" s="104"/>
      <c r="I62" s="104"/>
      <c r="J62" s="104"/>
      <c r="K62" s="334" t="s">
        <v>78</v>
      </c>
      <c r="L62" s="158"/>
      <c r="M62" s="75"/>
    </row>
    <row r="63" spans="1:13" ht="40.5" customHeight="1" thickBot="1" x14ac:dyDescent="0.3">
      <c r="A63" s="108"/>
      <c r="B63" s="74"/>
      <c r="C63" s="229"/>
      <c r="D63" s="229"/>
      <c r="E63" s="104"/>
      <c r="F63" s="335"/>
      <c r="G63" s="104"/>
      <c r="H63" s="229"/>
      <c r="I63" s="229"/>
      <c r="J63" s="104"/>
      <c r="K63" s="335"/>
      <c r="L63" s="158"/>
      <c r="M63" s="75"/>
    </row>
    <row r="64" spans="1:13" ht="15.75" thickTop="1" x14ac:dyDescent="0.25">
      <c r="A64" s="108"/>
      <c r="B64" s="74"/>
      <c r="C64" s="104" t="s">
        <v>79</v>
      </c>
      <c r="D64" s="104"/>
      <c r="E64" s="104"/>
      <c r="F64" s="104"/>
      <c r="G64" s="104"/>
      <c r="H64" s="104" t="s">
        <v>80</v>
      </c>
      <c r="I64" s="104"/>
      <c r="J64" s="104"/>
      <c r="K64" s="104"/>
      <c r="L64" s="150"/>
      <c r="M64" s="75"/>
    </row>
    <row r="65" spans="1:13" x14ac:dyDescent="0.25">
      <c r="A65" s="108"/>
      <c r="B65" s="74"/>
      <c r="C65" s="25" t="s">
        <v>81</v>
      </c>
      <c r="D65" s="25"/>
      <c r="E65" s="25"/>
      <c r="F65" s="104"/>
      <c r="G65" s="104"/>
      <c r="H65" s="25" t="s">
        <v>81</v>
      </c>
      <c r="I65" s="25"/>
      <c r="J65" s="104"/>
      <c r="K65" s="104"/>
      <c r="L65" s="150"/>
      <c r="M65" s="75"/>
    </row>
    <row r="66" spans="1:13" x14ac:dyDescent="0.25">
      <c r="A66" s="108"/>
      <c r="B66" s="74"/>
      <c r="C66" s="104"/>
      <c r="D66" s="104"/>
      <c r="E66" s="104"/>
      <c r="F66" s="104"/>
      <c r="G66" s="104"/>
      <c r="H66" s="104"/>
      <c r="I66" s="104"/>
      <c r="J66" s="104"/>
      <c r="K66" s="104"/>
      <c r="L66" s="150"/>
      <c r="M66" s="75"/>
    </row>
    <row r="67" spans="1:13" x14ac:dyDescent="0.25">
      <c r="A67" s="108"/>
      <c r="B67" s="74"/>
      <c r="C67" s="336" t="s">
        <v>82</v>
      </c>
      <c r="D67" s="337"/>
      <c r="E67" s="337"/>
      <c r="F67" s="337"/>
      <c r="G67" s="337"/>
      <c r="H67" s="337"/>
      <c r="I67" s="337"/>
      <c r="J67" s="337"/>
      <c r="K67" s="337"/>
      <c r="L67" s="148"/>
      <c r="M67" s="75"/>
    </row>
    <row r="68" spans="1:13" x14ac:dyDescent="0.25">
      <c r="A68" s="108"/>
      <c r="B68" s="74"/>
      <c r="C68" s="102" t="s">
        <v>83</v>
      </c>
      <c r="D68" s="100"/>
      <c r="E68" s="100"/>
      <c r="F68" s="100"/>
      <c r="G68" s="100"/>
      <c r="H68" s="100"/>
      <c r="I68" s="100"/>
      <c r="J68" s="100"/>
      <c r="K68" s="100"/>
      <c r="L68" s="150"/>
      <c r="M68" s="75"/>
    </row>
    <row r="69" spans="1:13" x14ac:dyDescent="0.25">
      <c r="A69" s="108"/>
      <c r="B69" s="74"/>
      <c r="C69" s="383"/>
      <c r="D69" s="384"/>
      <c r="E69" s="384"/>
      <c r="F69" s="384"/>
      <c r="G69" s="384"/>
      <c r="H69" s="384"/>
      <c r="I69" s="384"/>
      <c r="J69" s="384"/>
      <c r="K69" s="385"/>
      <c r="L69" s="149"/>
      <c r="M69" s="75"/>
    </row>
    <row r="70" spans="1:13" x14ac:dyDescent="0.25">
      <c r="A70" s="108"/>
      <c r="B70" s="74"/>
      <c r="C70" s="309" t="s">
        <v>84</v>
      </c>
      <c r="D70" s="310"/>
      <c r="E70" s="310"/>
      <c r="F70" s="310"/>
      <c r="G70" s="310"/>
      <c r="H70" s="310"/>
      <c r="I70" s="310"/>
      <c r="J70" s="310"/>
      <c r="K70" s="310"/>
      <c r="L70" s="148"/>
      <c r="M70" s="75"/>
    </row>
    <row r="71" spans="1:13" ht="12.75" customHeight="1" x14ac:dyDescent="0.25">
      <c r="A71" s="108"/>
      <c r="B71" s="74"/>
      <c r="C71" s="311" t="s">
        <v>85</v>
      </c>
      <c r="D71" s="311"/>
      <c r="E71" s="311"/>
      <c r="F71" s="311"/>
      <c r="G71" s="311"/>
      <c r="H71" s="311"/>
      <c r="I71" s="311"/>
      <c r="J71" s="311"/>
      <c r="K71" s="311"/>
      <c r="L71" s="159"/>
      <c r="M71" s="75"/>
    </row>
    <row r="72" spans="1:13" ht="12.75" customHeight="1" x14ac:dyDescent="0.25">
      <c r="A72" s="108"/>
      <c r="B72" s="74"/>
      <c r="C72" s="312"/>
      <c r="D72" s="312"/>
      <c r="E72" s="312"/>
      <c r="F72" s="312"/>
      <c r="G72" s="312"/>
      <c r="H72" s="312"/>
      <c r="I72" s="312"/>
      <c r="J72" s="312"/>
      <c r="K72" s="312"/>
      <c r="L72" s="159"/>
      <c r="M72" s="75"/>
    </row>
    <row r="73" spans="1:13" ht="12.75" customHeight="1" x14ac:dyDescent="0.25">
      <c r="A73" s="108"/>
      <c r="B73" s="74"/>
      <c r="C73" s="312"/>
      <c r="D73" s="312"/>
      <c r="E73" s="312"/>
      <c r="F73" s="312"/>
      <c r="G73" s="312"/>
      <c r="H73" s="312"/>
      <c r="I73" s="312"/>
      <c r="J73" s="312"/>
      <c r="K73" s="312"/>
      <c r="L73" s="159"/>
      <c r="M73" s="75"/>
    </row>
    <row r="74" spans="1:13" ht="12.75" customHeight="1" x14ac:dyDescent="0.25">
      <c r="A74" s="108"/>
      <c r="B74" s="74"/>
      <c r="C74" s="312"/>
      <c r="D74" s="312"/>
      <c r="E74" s="312"/>
      <c r="F74" s="312"/>
      <c r="G74" s="312"/>
      <c r="H74" s="312"/>
      <c r="I74" s="312"/>
      <c r="J74" s="312"/>
      <c r="K74" s="312"/>
      <c r="L74" s="159"/>
      <c r="M74" s="75"/>
    </row>
    <row r="75" spans="1:13" ht="12.75" customHeight="1" x14ac:dyDescent="0.25">
      <c r="A75" s="108"/>
      <c r="B75" s="74"/>
      <c r="C75" s="312"/>
      <c r="D75" s="312"/>
      <c r="E75" s="312"/>
      <c r="F75" s="312"/>
      <c r="G75" s="312"/>
      <c r="H75" s="312"/>
      <c r="I75" s="312"/>
      <c r="J75" s="312"/>
      <c r="K75" s="312"/>
      <c r="L75" s="159"/>
      <c r="M75" s="75"/>
    </row>
    <row r="76" spans="1:13" ht="5.25" customHeight="1" x14ac:dyDescent="0.25">
      <c r="A76" s="108"/>
      <c r="B76" s="105"/>
      <c r="C76" s="106"/>
      <c r="D76" s="106"/>
      <c r="E76" s="106"/>
      <c r="F76" s="106"/>
      <c r="G76" s="106"/>
      <c r="H76" s="106"/>
      <c r="I76" s="106"/>
      <c r="J76" s="106"/>
      <c r="K76" s="106"/>
      <c r="L76" s="160"/>
      <c r="M76" s="75"/>
    </row>
    <row r="77" spans="1:13" x14ac:dyDescent="0.25">
      <c r="A77" s="108"/>
      <c r="B77" s="108"/>
      <c r="C77" s="108"/>
      <c r="D77" s="108"/>
      <c r="E77" s="108"/>
      <c r="F77" s="108"/>
      <c r="G77" s="108"/>
      <c r="H77" s="108"/>
      <c r="I77" s="108"/>
      <c r="J77" s="108"/>
      <c r="K77" s="108"/>
      <c r="L77" s="114"/>
      <c r="M77" s="75"/>
    </row>
    <row r="78" spans="1:13" x14ac:dyDescent="0.25">
      <c r="A78" s="108"/>
      <c r="B78" s="108"/>
      <c r="C78" s="108"/>
      <c r="D78" s="108"/>
      <c r="E78" s="108"/>
      <c r="F78" s="108"/>
      <c r="G78" s="108"/>
      <c r="H78" s="108"/>
      <c r="I78" s="108"/>
      <c r="J78" s="108"/>
      <c r="K78" s="108"/>
      <c r="L78" s="114"/>
      <c r="M78" s="75"/>
    </row>
  </sheetData>
  <sheetProtection algorithmName="SHA-512" hashValue="bDYsoaXwcKPBfBLMszcwZ4zt78IAHJIeqhn7no7lfF+uJl5bv9QKuAEX0AK2q2oQYdiUjJ2lWLkNyePBfJ7Nsg==" saltValue="DsTD0OKoRMJ544AEgQlGNg==" spinCount="100000" sheet="1" objects="1" scenarios="1"/>
  <mergeCells count="88">
    <mergeCell ref="C3:I3"/>
    <mergeCell ref="C4:I4"/>
    <mergeCell ref="G6:K6"/>
    <mergeCell ref="C6:F6"/>
    <mergeCell ref="C10:K10"/>
    <mergeCell ref="I9:K9"/>
    <mergeCell ref="D8:F8"/>
    <mergeCell ref="D9:F9"/>
    <mergeCell ref="E34:G34"/>
    <mergeCell ref="I34:K34"/>
    <mergeCell ref="I7:J7"/>
    <mergeCell ref="I8:J8"/>
    <mergeCell ref="C13:C14"/>
    <mergeCell ref="D13:D14"/>
    <mergeCell ref="D7:F7"/>
    <mergeCell ref="C16:F16"/>
    <mergeCell ref="C17:F17"/>
    <mergeCell ref="C15:F15"/>
    <mergeCell ref="E33:G33"/>
    <mergeCell ref="I33:K33"/>
    <mergeCell ref="E40:H40"/>
    <mergeCell ref="I40:K40"/>
    <mergeCell ref="C36:E36"/>
    <mergeCell ref="F36:G36"/>
    <mergeCell ref="I36:K36"/>
    <mergeCell ref="C37:D37"/>
    <mergeCell ref="C67:K67"/>
    <mergeCell ref="C69:K69"/>
    <mergeCell ref="C53:K53"/>
    <mergeCell ref="C54:K54"/>
    <mergeCell ref="C55:K55"/>
    <mergeCell ref="C56:K56"/>
    <mergeCell ref="E52:G52"/>
    <mergeCell ref="I52:K52"/>
    <mergeCell ref="H47:I47"/>
    <mergeCell ref="J47:K47"/>
    <mergeCell ref="C48:D48"/>
    <mergeCell ref="E48:G48"/>
    <mergeCell ref="E51:G51"/>
    <mergeCell ref="I51:K51"/>
    <mergeCell ref="C41:D41"/>
    <mergeCell ref="C40:D40"/>
    <mergeCell ref="C29:K29"/>
    <mergeCell ref="E30:K30"/>
    <mergeCell ref="E31:G31"/>
    <mergeCell ref="I31:K31"/>
    <mergeCell ref="E32:G32"/>
    <mergeCell ref="I32:K32"/>
    <mergeCell ref="G37:H37"/>
    <mergeCell ref="J37:K37"/>
    <mergeCell ref="C38:K38"/>
    <mergeCell ref="C39:D39"/>
    <mergeCell ref="E39:H39"/>
    <mergeCell ref="I39:K39"/>
    <mergeCell ref="E41:H41"/>
    <mergeCell ref="I41:K41"/>
    <mergeCell ref="C42:G42"/>
    <mergeCell ref="H42:K42"/>
    <mergeCell ref="C43:D43"/>
    <mergeCell ref="E43:G43"/>
    <mergeCell ref="H43:I43"/>
    <mergeCell ref="J43:K43"/>
    <mergeCell ref="C44:D44"/>
    <mergeCell ref="E44:G44"/>
    <mergeCell ref="H44:I44"/>
    <mergeCell ref="J44:K44"/>
    <mergeCell ref="C45:D47"/>
    <mergeCell ref="E45:G47"/>
    <mergeCell ref="H45:I45"/>
    <mergeCell ref="J45:K45"/>
    <mergeCell ref="H46:I46"/>
    <mergeCell ref="J46:K46"/>
    <mergeCell ref="C70:K70"/>
    <mergeCell ref="C71:K75"/>
    <mergeCell ref="C11:F12"/>
    <mergeCell ref="C19:H19"/>
    <mergeCell ref="I11:K28"/>
    <mergeCell ref="C57:K57"/>
    <mergeCell ref="C58:K58"/>
    <mergeCell ref="F62:F63"/>
    <mergeCell ref="K62:K63"/>
    <mergeCell ref="C63:D63"/>
    <mergeCell ref="H63:I63"/>
    <mergeCell ref="H48:I48"/>
    <mergeCell ref="J48:K48"/>
    <mergeCell ref="C49:K49"/>
    <mergeCell ref="E50:G50"/>
    <mergeCell ref="I50:K50"/>
  </mergeCells>
  <dataValidations disablePrompts="1" count="4">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7:L7" xr:uid="{1D0B69CA-FC7B-4B0A-8CE7-D483EB1B43C9}"/>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7" xr:uid="{29A94D09-EE27-4A95-8C1F-0D610EE6556E}">
      <formula1>H7</formula1>
    </dataValidation>
    <dataValidation type="whole" operator="lessThanOrEqual" allowBlank="1" showInputMessage="1" showErrorMessage="1" errorTitle="Error valor ingresado" error="Estimado (a) estudiante: El monto registrado es mayor a la matrícula. Recuerde que para esta linea de créditoel monto solicitado no debe superar el valor registrado en su recibo de matrícula." sqref="H8" xr:uid="{6C5E7A98-4E5E-45E5-8828-AD7B57D37662}">
      <formula1>H7</formula1>
    </dataValidation>
    <dataValidation type="custom" allowBlank="1" showInputMessage="1" showErrorMessage="1" sqref="D8:F8" xr:uid="{6D6A5818-8757-4CC9-9198-C71F059FB5AE}">
      <formula1>ISTEXT(D8)</formula1>
    </dataValidation>
  </dataValidations>
  <pageMargins left="0.7" right="0.7" top="0.75" bottom="0.75" header="0.3" footer="0.3"/>
  <pageSetup paperSize="9" scale="57" orientation="portrait" r:id="rId1"/>
  <colBreaks count="1" manualBreakCount="1">
    <brk id="12" max="75" man="1"/>
  </col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DBFA036-14D8-47CB-A1F9-1DBBB9D5C11E}">
          <x14:formula1>
            <xm:f>'listas desplegables'!$H$3:$H$5</xm:f>
          </x14:formula1>
          <xm:sqref>K8:L8</xm:sqref>
        </x14:dataValidation>
        <x14:dataValidation type="list" allowBlank="1" showInputMessage="1" showErrorMessage="1" xr:uid="{1220E961-491E-483F-82AE-865DCE4C8DE6}">
          <x14:formula1>
            <xm:f>'listas desplegables'!$E$3:$E$4</xm:f>
          </x14:formula1>
          <xm:sqref>E28</xm:sqref>
        </x14:dataValidation>
        <x14:dataValidation type="list" allowBlank="1" showInputMessage="1" showErrorMessage="1" xr:uid="{4E636CB8-5F25-4785-A8C1-403913493C06}">
          <x14:formula1>
            <xm:f>'listas desplegables'!$C$3:$C$4</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DD4B9-CB26-4188-A6A7-4A63D2E0BCAE}">
  <sheetPr codeName="Hoja6">
    <tabColor rgb="FF002060"/>
  </sheetPr>
  <dimension ref="A1:M100"/>
  <sheetViews>
    <sheetView showGridLines="0" topLeftCell="A13" zoomScale="85" zoomScaleNormal="85" zoomScaleSheetLayoutView="77" workbookViewId="0">
      <selection activeCell="C80" sqref="C80"/>
    </sheetView>
  </sheetViews>
  <sheetFormatPr baseColWidth="10" defaultColWidth="0" defaultRowHeight="15" zeroHeight="1" x14ac:dyDescent="0.25"/>
  <cols>
    <col min="1" max="1" width="3.85546875" customWidth="1"/>
    <col min="2" max="2" width="11.42578125" customWidth="1"/>
    <col min="3" max="3" width="15.140625" customWidth="1"/>
    <col min="4" max="4" width="13.7109375" customWidth="1"/>
    <col min="5" max="5" width="16.28515625" customWidth="1"/>
    <col min="6" max="6" width="13.7109375" customWidth="1"/>
    <col min="7" max="7" width="27.28515625" customWidth="1"/>
    <col min="8" max="8" width="25.28515625" customWidth="1"/>
    <col min="9" max="9" width="16.28515625" customWidth="1"/>
    <col min="10" max="10" width="12.85546875" customWidth="1"/>
    <col min="11" max="11" width="13.42578125" customWidth="1"/>
    <col min="12" max="12" width="11.42578125" customWidth="1"/>
    <col min="13" max="13" width="4.85546875" customWidth="1"/>
    <col min="14" max="16384" width="11.42578125" hidden="1"/>
  </cols>
  <sheetData>
    <row r="1" spans="1:13" x14ac:dyDescent="0.25">
      <c r="A1" s="108"/>
      <c r="B1" s="108"/>
      <c r="C1" s="108"/>
      <c r="D1" s="108"/>
      <c r="E1" s="108"/>
      <c r="F1" s="108"/>
      <c r="G1" s="108"/>
      <c r="H1" s="108"/>
      <c r="I1" s="108"/>
      <c r="J1" s="108"/>
      <c r="K1" s="108"/>
      <c r="L1" s="108"/>
      <c r="M1" s="108"/>
    </row>
    <row r="2" spans="1:13" x14ac:dyDescent="0.25">
      <c r="A2" s="108"/>
      <c r="B2" s="108"/>
      <c r="C2" s="108"/>
      <c r="D2" s="108"/>
      <c r="E2" s="108"/>
      <c r="F2" s="108"/>
      <c r="G2" s="108"/>
      <c r="H2" s="108"/>
      <c r="I2" s="108"/>
      <c r="J2" s="108"/>
      <c r="K2" s="108"/>
      <c r="L2" s="108"/>
      <c r="M2" s="108"/>
    </row>
    <row r="3" spans="1:13" x14ac:dyDescent="0.25">
      <c r="A3" s="108"/>
      <c r="B3" s="71"/>
      <c r="C3" s="72"/>
      <c r="D3" s="72"/>
      <c r="E3" s="72"/>
      <c r="F3" s="72"/>
      <c r="G3" s="72"/>
      <c r="H3" s="72"/>
      <c r="I3" s="72"/>
      <c r="J3" s="72"/>
      <c r="K3" s="72"/>
      <c r="L3" s="73"/>
      <c r="M3" s="108"/>
    </row>
    <row r="4" spans="1:13" ht="18.75" x14ac:dyDescent="0.25">
      <c r="A4" s="108"/>
      <c r="B4" s="74"/>
      <c r="C4" s="349" t="s">
        <v>0</v>
      </c>
      <c r="D4" s="349"/>
      <c r="E4" s="349"/>
      <c r="F4" s="349"/>
      <c r="G4" s="349"/>
      <c r="H4" s="349"/>
      <c r="I4" s="349"/>
      <c r="J4" s="349"/>
      <c r="K4" s="349"/>
      <c r="L4" s="350"/>
      <c r="M4" s="108"/>
    </row>
    <row r="5" spans="1:13" ht="18.75" x14ac:dyDescent="0.25">
      <c r="A5" s="108"/>
      <c r="B5" s="74"/>
      <c r="C5" s="349" t="s">
        <v>300</v>
      </c>
      <c r="D5" s="349"/>
      <c r="E5" s="349"/>
      <c r="F5" s="349"/>
      <c r="G5" s="349"/>
      <c r="H5" s="349"/>
      <c r="I5" s="349"/>
      <c r="J5" s="349"/>
      <c r="K5" s="349"/>
      <c r="L5" s="350"/>
      <c r="M5" s="108"/>
    </row>
    <row r="6" spans="1:13" ht="18.75" x14ac:dyDescent="0.25">
      <c r="A6" s="108"/>
      <c r="B6" s="74"/>
      <c r="C6" s="112"/>
      <c r="D6" s="112"/>
      <c r="E6" s="112"/>
      <c r="F6" s="349" t="s">
        <v>107</v>
      </c>
      <c r="G6" s="349"/>
      <c r="H6" s="349"/>
      <c r="I6" s="349"/>
      <c r="J6" s="112"/>
      <c r="K6" s="112"/>
      <c r="L6" s="113"/>
      <c r="M6" s="108"/>
    </row>
    <row r="7" spans="1:13" ht="6" customHeight="1" x14ac:dyDescent="0.25">
      <c r="A7" s="108"/>
      <c r="B7" s="74"/>
      <c r="C7" s="75"/>
      <c r="D7" s="75"/>
      <c r="E7" s="75"/>
      <c r="F7" s="75"/>
      <c r="G7" s="75"/>
      <c r="H7" s="75"/>
      <c r="I7" s="75"/>
      <c r="J7" s="75"/>
      <c r="K7" s="75"/>
      <c r="L7" s="76"/>
      <c r="M7" s="108"/>
    </row>
    <row r="8" spans="1:13" x14ac:dyDescent="0.25">
      <c r="A8" s="108"/>
      <c r="B8" s="74"/>
      <c r="C8" s="354" t="s">
        <v>12</v>
      </c>
      <c r="D8" s="355"/>
      <c r="E8" s="355"/>
      <c r="F8" s="356"/>
      <c r="G8" s="354" t="s">
        <v>5</v>
      </c>
      <c r="H8" s="355"/>
      <c r="I8" s="355"/>
      <c r="J8" s="355"/>
      <c r="K8" s="356"/>
      <c r="L8" s="76"/>
      <c r="M8" s="108"/>
    </row>
    <row r="9" spans="1:13" x14ac:dyDescent="0.25">
      <c r="A9" s="108"/>
      <c r="B9" s="74"/>
      <c r="C9" s="357"/>
      <c r="D9" s="358"/>
      <c r="E9" s="358"/>
      <c r="F9" s="359"/>
      <c r="G9" s="357"/>
      <c r="H9" s="358"/>
      <c r="I9" s="358"/>
      <c r="J9" s="358"/>
      <c r="K9" s="359"/>
      <c r="L9" s="76"/>
      <c r="M9" s="108"/>
    </row>
    <row r="10" spans="1:13" x14ac:dyDescent="0.25">
      <c r="A10" s="108"/>
      <c r="B10" s="74"/>
      <c r="C10" s="77" t="s">
        <v>2</v>
      </c>
      <c r="D10" s="322"/>
      <c r="E10" s="323"/>
      <c r="F10" s="324"/>
      <c r="G10" s="161" t="s">
        <v>6</v>
      </c>
      <c r="H10" s="199"/>
      <c r="I10" s="434" t="s">
        <v>7</v>
      </c>
      <c r="J10" s="434"/>
      <c r="K10" s="35" t="str">
        <f>IFERROR(H11/H10," ")</f>
        <v xml:space="preserve"> </v>
      </c>
      <c r="L10" s="76"/>
      <c r="M10" s="108"/>
    </row>
    <row r="11" spans="1:13" x14ac:dyDescent="0.25">
      <c r="A11" s="108"/>
      <c r="B11" s="74"/>
      <c r="C11" s="79" t="s">
        <v>3</v>
      </c>
      <c r="D11" s="429"/>
      <c r="E11" s="429"/>
      <c r="F11" s="429"/>
      <c r="G11" s="162" t="s">
        <v>8</v>
      </c>
      <c r="H11" s="199"/>
      <c r="I11" s="430" t="s">
        <v>9</v>
      </c>
      <c r="J11" s="430"/>
      <c r="K11" s="202">
        <v>5</v>
      </c>
      <c r="L11" s="76"/>
      <c r="M11" s="108"/>
    </row>
    <row r="12" spans="1:13" x14ac:dyDescent="0.25">
      <c r="A12" s="108"/>
      <c r="B12" s="74"/>
      <c r="C12" s="79" t="s">
        <v>4</v>
      </c>
      <c r="D12" s="429"/>
      <c r="E12" s="429"/>
      <c r="F12" s="429"/>
      <c r="G12" s="162" t="s">
        <v>10</v>
      </c>
      <c r="H12" s="201">
        <v>15</v>
      </c>
      <c r="I12" s="431"/>
      <c r="J12" s="432"/>
      <c r="K12" s="433"/>
      <c r="L12" s="76"/>
      <c r="M12" s="108"/>
    </row>
    <row r="13" spans="1:13" ht="18.75" x14ac:dyDescent="0.25">
      <c r="A13" s="108"/>
      <c r="B13" s="74"/>
      <c r="C13" s="360" t="s">
        <v>25</v>
      </c>
      <c r="D13" s="361"/>
      <c r="E13" s="361"/>
      <c r="F13" s="361"/>
      <c r="G13" s="361"/>
      <c r="H13" s="361"/>
      <c r="I13" s="361"/>
      <c r="J13" s="361"/>
      <c r="K13" s="362"/>
      <c r="L13" s="76"/>
      <c r="M13" s="108"/>
    </row>
    <row r="14" spans="1:13" ht="18.75" customHeight="1" x14ac:dyDescent="0.3">
      <c r="A14" s="108"/>
      <c r="B14" s="74"/>
      <c r="C14" s="363" t="s">
        <v>90</v>
      </c>
      <c r="D14" s="364"/>
      <c r="E14" s="364"/>
      <c r="F14" s="364"/>
      <c r="G14" s="163" t="s">
        <v>32</v>
      </c>
      <c r="H14" s="82">
        <f ca="1">TODAY()</f>
        <v>45637</v>
      </c>
      <c r="I14" s="374" t="s">
        <v>91</v>
      </c>
      <c r="J14" s="374"/>
      <c r="K14" s="375"/>
      <c r="L14" s="76"/>
      <c r="M14" s="108"/>
    </row>
    <row r="15" spans="1:13" ht="18.75" customHeight="1" x14ac:dyDescent="0.3">
      <c r="A15" s="108"/>
      <c r="B15" s="74"/>
      <c r="C15" s="365"/>
      <c r="D15" s="366"/>
      <c r="E15" s="366"/>
      <c r="F15" s="366"/>
      <c r="G15" s="164" t="s">
        <v>23</v>
      </c>
      <c r="H15" s="84">
        <f>H12</f>
        <v>15</v>
      </c>
      <c r="I15" s="377"/>
      <c r="J15" s="377"/>
      <c r="K15" s="378"/>
      <c r="L15" s="76"/>
      <c r="M15" s="108"/>
    </row>
    <row r="16" spans="1:13" ht="15" customHeight="1" x14ac:dyDescent="0.25">
      <c r="A16" s="108"/>
      <c r="B16" s="74"/>
      <c r="C16" s="165" t="s">
        <v>17</v>
      </c>
      <c r="D16" s="166"/>
      <c r="E16" s="166"/>
      <c r="F16" s="167"/>
      <c r="G16" s="168" t="s">
        <v>19</v>
      </c>
      <c r="H16" s="87">
        <f>H10</f>
        <v>0</v>
      </c>
      <c r="I16" s="377"/>
      <c r="J16" s="377"/>
      <c r="K16" s="378"/>
      <c r="L16" s="76"/>
      <c r="M16" s="108"/>
    </row>
    <row r="17" spans="1:13" ht="18.75" x14ac:dyDescent="0.3">
      <c r="A17" s="108"/>
      <c r="B17" s="74"/>
      <c r="C17" s="367">
        <f>D11</f>
        <v>0</v>
      </c>
      <c r="D17" s="368"/>
      <c r="E17" s="368"/>
      <c r="F17" s="368"/>
      <c r="G17" s="168" t="s">
        <v>20</v>
      </c>
      <c r="H17" s="87">
        <f>H11</f>
        <v>0</v>
      </c>
      <c r="I17" s="377"/>
      <c r="J17" s="377"/>
      <c r="K17" s="378"/>
      <c r="L17" s="76"/>
      <c r="M17" s="108"/>
    </row>
    <row r="18" spans="1:13" ht="18.75" x14ac:dyDescent="0.3">
      <c r="A18" s="108"/>
      <c r="B18" s="74"/>
      <c r="C18" s="367">
        <f>D10</f>
        <v>0</v>
      </c>
      <c r="D18" s="368"/>
      <c r="E18" s="368"/>
      <c r="F18" s="368"/>
      <c r="G18" s="168" t="s">
        <v>21</v>
      </c>
      <c r="H18" s="66" t="str">
        <f>K10</f>
        <v xml:space="preserve"> </v>
      </c>
      <c r="I18" s="377"/>
      <c r="J18" s="377"/>
      <c r="K18" s="378"/>
      <c r="L18" s="76"/>
      <c r="M18" s="108"/>
    </row>
    <row r="19" spans="1:13" ht="18.75" x14ac:dyDescent="0.3">
      <c r="A19" s="108"/>
      <c r="B19" s="74"/>
      <c r="C19" s="437">
        <f>D11</f>
        <v>0</v>
      </c>
      <c r="D19" s="438"/>
      <c r="E19" s="438"/>
      <c r="F19" s="439"/>
      <c r="G19" s="168" t="s">
        <v>22</v>
      </c>
      <c r="H19" s="214">
        <v>1.2E-2</v>
      </c>
      <c r="I19" s="377"/>
      <c r="J19" s="377"/>
      <c r="K19" s="378"/>
      <c r="L19" s="76"/>
      <c r="M19" s="108"/>
    </row>
    <row r="20" spans="1:13" ht="35.25" customHeight="1" x14ac:dyDescent="0.3">
      <c r="A20" s="108"/>
      <c r="B20" s="74"/>
      <c r="C20" s="169" t="s">
        <v>92</v>
      </c>
      <c r="D20" s="435"/>
      <c r="E20" s="435"/>
      <c r="F20" s="436"/>
      <c r="G20" s="170" t="s">
        <v>24</v>
      </c>
      <c r="H20" s="88">
        <f>+IFERROR(H16-H17,"EXCEDE VALOR MÁXIMO A FINANCIAR")</f>
        <v>0</v>
      </c>
      <c r="I20" s="377"/>
      <c r="J20" s="377"/>
      <c r="K20" s="378"/>
      <c r="L20" s="76"/>
      <c r="M20" s="108"/>
    </row>
    <row r="21" spans="1:13" ht="15" customHeight="1" x14ac:dyDescent="0.25">
      <c r="A21" s="108"/>
      <c r="B21" s="74"/>
      <c r="C21" s="426" t="s">
        <v>94</v>
      </c>
      <c r="D21" s="427"/>
      <c r="E21" s="427"/>
      <c r="F21" s="427"/>
      <c r="G21" s="427"/>
      <c r="H21" s="428"/>
      <c r="I21" s="377"/>
      <c r="J21" s="377"/>
      <c r="K21" s="378"/>
      <c r="L21" s="76"/>
      <c r="M21" s="108"/>
    </row>
    <row r="22" spans="1:13" ht="33.75" customHeight="1" x14ac:dyDescent="0.25">
      <c r="A22" s="108"/>
      <c r="B22" s="74"/>
      <c r="C22" s="110" t="s">
        <v>26</v>
      </c>
      <c r="D22" s="111" t="s">
        <v>27</v>
      </c>
      <c r="E22" s="111" t="s">
        <v>28</v>
      </c>
      <c r="F22" s="111" t="s">
        <v>29</v>
      </c>
      <c r="G22" s="111" t="s">
        <v>30</v>
      </c>
      <c r="H22" s="171" t="s">
        <v>31</v>
      </c>
      <c r="I22" s="377"/>
      <c r="J22" s="377"/>
      <c r="K22" s="378"/>
      <c r="L22" s="76"/>
      <c r="M22" s="108"/>
    </row>
    <row r="23" spans="1:13" x14ac:dyDescent="0.25">
      <c r="A23" s="108"/>
      <c r="B23" s="74"/>
      <c r="C23" s="89">
        <v>0</v>
      </c>
      <c r="D23" s="90"/>
      <c r="E23" s="91"/>
      <c r="F23" s="91"/>
      <c r="G23" s="92"/>
      <c r="H23" s="172">
        <f>+H11/2</f>
        <v>0</v>
      </c>
      <c r="I23" s="377"/>
      <c r="J23" s="377"/>
      <c r="K23" s="378"/>
      <c r="L23" s="76"/>
      <c r="M23" s="108"/>
    </row>
    <row r="24" spans="1:13" x14ac:dyDescent="0.25">
      <c r="A24" s="108"/>
      <c r="B24" s="74"/>
      <c r="C24" s="89">
        <v>1</v>
      </c>
      <c r="D24" s="90">
        <f ca="1">H14+31</f>
        <v>45668</v>
      </c>
      <c r="E24" s="91">
        <f>($H$17*50%)/5</f>
        <v>0</v>
      </c>
      <c r="F24" s="91">
        <f>+H23*$H$19</f>
        <v>0</v>
      </c>
      <c r="G24" s="93">
        <f>+F24+E24</f>
        <v>0</v>
      </c>
      <c r="H24" s="172">
        <f>+H23-E24</f>
        <v>0</v>
      </c>
      <c r="I24" s="377"/>
      <c r="J24" s="377"/>
      <c r="K24" s="378"/>
      <c r="L24" s="76"/>
      <c r="M24" s="108"/>
    </row>
    <row r="25" spans="1:13" x14ac:dyDescent="0.25">
      <c r="A25" s="108"/>
      <c r="B25" s="74"/>
      <c r="C25" s="94">
        <v>2</v>
      </c>
      <c r="D25" s="90">
        <f ca="1">D24+31</f>
        <v>45699</v>
      </c>
      <c r="E25" s="91">
        <f t="shared" ref="E25:E28" si="0">($H$17*50%)/5</f>
        <v>0</v>
      </c>
      <c r="F25" s="91">
        <f>+H24*$H$19</f>
        <v>0</v>
      </c>
      <c r="G25" s="93">
        <f t="shared" ref="G25:G28" si="1">+F25+E25</f>
        <v>0</v>
      </c>
      <c r="H25" s="172">
        <f>+H24-E25</f>
        <v>0</v>
      </c>
      <c r="I25" s="377"/>
      <c r="J25" s="377"/>
      <c r="K25" s="378"/>
      <c r="L25" s="76"/>
      <c r="M25" s="108"/>
    </row>
    <row r="26" spans="1:13" x14ac:dyDescent="0.25">
      <c r="A26" s="108"/>
      <c r="B26" s="74"/>
      <c r="C26" s="94">
        <v>3</v>
      </c>
      <c r="D26" s="90">
        <f ca="1">D25+31</f>
        <v>45730</v>
      </c>
      <c r="E26" s="91">
        <f t="shared" si="0"/>
        <v>0</v>
      </c>
      <c r="F26" s="91">
        <f>+H25*$H$19</f>
        <v>0</v>
      </c>
      <c r="G26" s="93">
        <f t="shared" si="1"/>
        <v>0</v>
      </c>
      <c r="H26" s="172">
        <f>+H25-E26</f>
        <v>0</v>
      </c>
      <c r="I26" s="377"/>
      <c r="J26" s="377"/>
      <c r="K26" s="378"/>
      <c r="L26" s="76"/>
      <c r="M26" s="108"/>
    </row>
    <row r="27" spans="1:13" x14ac:dyDescent="0.25">
      <c r="A27" s="108"/>
      <c r="B27" s="74"/>
      <c r="C27" s="94">
        <v>4</v>
      </c>
      <c r="D27" s="90">
        <f t="shared" ref="D27:D28" ca="1" si="2">D26+31</f>
        <v>45761</v>
      </c>
      <c r="E27" s="91">
        <f t="shared" si="0"/>
        <v>0</v>
      </c>
      <c r="F27" s="91">
        <f t="shared" ref="F27:F28" si="3">+H26*$H$19</f>
        <v>0</v>
      </c>
      <c r="G27" s="93">
        <f t="shared" si="1"/>
        <v>0</v>
      </c>
      <c r="H27" s="172">
        <f>+H26-E27</f>
        <v>0</v>
      </c>
      <c r="I27" s="377"/>
      <c r="J27" s="377"/>
      <c r="K27" s="378"/>
      <c r="L27" s="76"/>
      <c r="M27" s="108"/>
    </row>
    <row r="28" spans="1:13" x14ac:dyDescent="0.25">
      <c r="A28" s="108"/>
      <c r="B28" s="74"/>
      <c r="C28" s="173">
        <v>5</v>
      </c>
      <c r="D28" s="174">
        <f t="shared" ca="1" si="2"/>
        <v>45792</v>
      </c>
      <c r="E28" s="175">
        <f t="shared" si="0"/>
        <v>0</v>
      </c>
      <c r="F28" s="91">
        <f t="shared" si="3"/>
        <v>0</v>
      </c>
      <c r="G28" s="176">
        <f t="shared" si="1"/>
        <v>0</v>
      </c>
      <c r="H28" s="177">
        <f>+H27-E28</f>
        <v>0</v>
      </c>
      <c r="I28" s="412"/>
      <c r="J28" s="412"/>
      <c r="K28" s="413"/>
      <c r="L28" s="76"/>
      <c r="M28" s="108"/>
    </row>
    <row r="29" spans="1:13" ht="15" customHeight="1" x14ac:dyDescent="0.25">
      <c r="A29" s="108"/>
      <c r="B29" s="74"/>
      <c r="C29" s="309" t="s">
        <v>102</v>
      </c>
      <c r="D29" s="310"/>
      <c r="E29" s="310"/>
      <c r="F29" s="310"/>
      <c r="G29" s="310"/>
      <c r="H29" s="310"/>
      <c r="I29" s="411" t="s">
        <v>103</v>
      </c>
      <c r="J29" s="411"/>
      <c r="K29" s="411"/>
      <c r="L29" s="76"/>
      <c r="M29" s="108"/>
    </row>
    <row r="30" spans="1:13" ht="29.25" customHeight="1" x14ac:dyDescent="0.25">
      <c r="A30" s="108"/>
      <c r="B30" s="74"/>
      <c r="C30" s="178" t="s">
        <v>26</v>
      </c>
      <c r="D30" s="178" t="s">
        <v>27</v>
      </c>
      <c r="E30" s="178" t="s">
        <v>28</v>
      </c>
      <c r="F30" s="178" t="s">
        <v>29</v>
      </c>
      <c r="G30" s="178" t="s">
        <v>30</v>
      </c>
      <c r="H30" s="178" t="s">
        <v>95</v>
      </c>
      <c r="I30" s="179" t="s">
        <v>96</v>
      </c>
      <c r="J30" s="179" t="s">
        <v>97</v>
      </c>
      <c r="K30" s="179" t="s">
        <v>98</v>
      </c>
      <c r="L30" s="76"/>
      <c r="M30" s="108"/>
    </row>
    <row r="31" spans="1:13" ht="12" customHeight="1" x14ac:dyDescent="0.25">
      <c r="A31" s="108"/>
      <c r="B31" s="74"/>
      <c r="C31" s="180">
        <v>0</v>
      </c>
      <c r="D31" s="180"/>
      <c r="E31" s="180"/>
      <c r="F31" s="180"/>
      <c r="G31" s="180"/>
      <c r="H31" s="181">
        <f>+H17/2</f>
        <v>0</v>
      </c>
      <c r="I31" s="182">
        <f>+G23</f>
        <v>0</v>
      </c>
      <c r="J31" s="183">
        <f t="shared" ref="J31:J45" si="4">+G31</f>
        <v>0</v>
      </c>
      <c r="K31" s="184">
        <f>+J31+I31</f>
        <v>0</v>
      </c>
      <c r="L31" s="76"/>
      <c r="M31" s="108"/>
    </row>
    <row r="32" spans="1:13" ht="12" customHeight="1" x14ac:dyDescent="0.25">
      <c r="A32" s="108"/>
      <c r="B32" s="74"/>
      <c r="C32" s="185">
        <v>1</v>
      </c>
      <c r="D32" s="186">
        <f ca="1">+D24</f>
        <v>45668</v>
      </c>
      <c r="E32" s="187">
        <f t="shared" ref="E32:E42" si="5">+IF(C32&gt;11,H31,0)</f>
        <v>0</v>
      </c>
      <c r="F32" s="187">
        <f>+H31*$H$19</f>
        <v>0</v>
      </c>
      <c r="G32" s="187">
        <f t="shared" ref="G32:G45" si="6">E32+F32</f>
        <v>0</v>
      </c>
      <c r="H32" s="188">
        <f t="shared" ref="H32:H45" si="7">+H31-E32</f>
        <v>0</v>
      </c>
      <c r="I32" s="182">
        <f>+G24</f>
        <v>0</v>
      </c>
      <c r="J32" s="183">
        <f t="shared" si="4"/>
        <v>0</v>
      </c>
      <c r="K32" s="184">
        <f t="shared" ref="K32:K45" si="8">+J32+I32</f>
        <v>0</v>
      </c>
      <c r="L32" s="76"/>
      <c r="M32" s="108"/>
    </row>
    <row r="33" spans="1:13" ht="12" customHeight="1" x14ac:dyDescent="0.25">
      <c r="A33" s="108"/>
      <c r="B33" s="74"/>
      <c r="C33" s="189">
        <v>2</v>
      </c>
      <c r="D33" s="186">
        <f ca="1">+D32+31</f>
        <v>45699</v>
      </c>
      <c r="E33" s="187">
        <f t="shared" si="5"/>
        <v>0</v>
      </c>
      <c r="F33" s="187">
        <f t="shared" ref="F33:F45" si="9">+H32*$H$19</f>
        <v>0</v>
      </c>
      <c r="G33" s="187">
        <f t="shared" si="6"/>
        <v>0</v>
      </c>
      <c r="H33" s="188">
        <f t="shared" si="7"/>
        <v>0</v>
      </c>
      <c r="I33" s="182">
        <f t="shared" ref="I33:I36" si="10">+G25</f>
        <v>0</v>
      </c>
      <c r="J33" s="183">
        <f t="shared" si="4"/>
        <v>0</v>
      </c>
      <c r="K33" s="184">
        <f t="shared" si="8"/>
        <v>0</v>
      </c>
      <c r="L33" s="76"/>
      <c r="M33" s="108"/>
    </row>
    <row r="34" spans="1:13" ht="12" customHeight="1" x14ac:dyDescent="0.25">
      <c r="A34" s="108"/>
      <c r="B34" s="74"/>
      <c r="C34" s="189">
        <v>3</v>
      </c>
      <c r="D34" s="186">
        <f t="shared" ref="D34:D45" ca="1" si="11">+D33+31</f>
        <v>45730</v>
      </c>
      <c r="E34" s="187">
        <f t="shared" si="5"/>
        <v>0</v>
      </c>
      <c r="F34" s="187">
        <f t="shared" si="9"/>
        <v>0</v>
      </c>
      <c r="G34" s="187">
        <f t="shared" si="6"/>
        <v>0</v>
      </c>
      <c r="H34" s="188">
        <f t="shared" si="7"/>
        <v>0</v>
      </c>
      <c r="I34" s="182">
        <f t="shared" si="10"/>
        <v>0</v>
      </c>
      <c r="J34" s="183">
        <f t="shared" si="4"/>
        <v>0</v>
      </c>
      <c r="K34" s="184">
        <f t="shared" si="8"/>
        <v>0</v>
      </c>
      <c r="L34" s="76"/>
      <c r="M34" s="108"/>
    </row>
    <row r="35" spans="1:13" ht="12" customHeight="1" x14ac:dyDescent="0.25">
      <c r="A35" s="108"/>
      <c r="B35" s="74"/>
      <c r="C35" s="189">
        <f>+C34+1</f>
        <v>4</v>
      </c>
      <c r="D35" s="186">
        <f t="shared" ca="1" si="11"/>
        <v>45761</v>
      </c>
      <c r="E35" s="187">
        <f t="shared" si="5"/>
        <v>0</v>
      </c>
      <c r="F35" s="187">
        <f t="shared" si="9"/>
        <v>0</v>
      </c>
      <c r="G35" s="187">
        <f t="shared" si="6"/>
        <v>0</v>
      </c>
      <c r="H35" s="188">
        <f t="shared" si="7"/>
        <v>0</v>
      </c>
      <c r="I35" s="182">
        <f t="shared" si="10"/>
        <v>0</v>
      </c>
      <c r="J35" s="183">
        <f t="shared" si="4"/>
        <v>0</v>
      </c>
      <c r="K35" s="184">
        <f t="shared" si="8"/>
        <v>0</v>
      </c>
      <c r="L35" s="76"/>
      <c r="M35" s="108"/>
    </row>
    <row r="36" spans="1:13" ht="12" customHeight="1" x14ac:dyDescent="0.25">
      <c r="A36" s="108"/>
      <c r="B36" s="74"/>
      <c r="C36" s="189">
        <f t="shared" ref="C36:C42" si="12">+C35+1</f>
        <v>5</v>
      </c>
      <c r="D36" s="186">
        <f t="shared" ca="1" si="11"/>
        <v>45792</v>
      </c>
      <c r="E36" s="187">
        <f t="shared" si="5"/>
        <v>0</v>
      </c>
      <c r="F36" s="187">
        <f t="shared" si="9"/>
        <v>0</v>
      </c>
      <c r="G36" s="187">
        <f t="shared" si="6"/>
        <v>0</v>
      </c>
      <c r="H36" s="188">
        <f t="shared" si="7"/>
        <v>0</v>
      </c>
      <c r="I36" s="182">
        <f t="shared" si="10"/>
        <v>0</v>
      </c>
      <c r="J36" s="183">
        <f t="shared" si="4"/>
        <v>0</v>
      </c>
      <c r="K36" s="184">
        <f t="shared" si="8"/>
        <v>0</v>
      </c>
      <c r="L36" s="76"/>
      <c r="M36" s="108"/>
    </row>
    <row r="37" spans="1:13" ht="12" customHeight="1" x14ac:dyDescent="0.25">
      <c r="A37" s="108"/>
      <c r="B37" s="74"/>
      <c r="C37" s="189">
        <f t="shared" si="12"/>
        <v>6</v>
      </c>
      <c r="D37" s="186">
        <f t="shared" ca="1" si="11"/>
        <v>45823</v>
      </c>
      <c r="E37" s="187">
        <f t="shared" si="5"/>
        <v>0</v>
      </c>
      <c r="F37" s="187">
        <f t="shared" si="9"/>
        <v>0</v>
      </c>
      <c r="G37" s="187">
        <f t="shared" si="6"/>
        <v>0</v>
      </c>
      <c r="H37" s="188">
        <f t="shared" si="7"/>
        <v>0</v>
      </c>
      <c r="I37" s="182">
        <v>0</v>
      </c>
      <c r="J37" s="183">
        <f t="shared" si="4"/>
        <v>0</v>
      </c>
      <c r="K37" s="184">
        <f t="shared" si="8"/>
        <v>0</v>
      </c>
      <c r="L37" s="76"/>
      <c r="M37" s="108"/>
    </row>
    <row r="38" spans="1:13" ht="12" customHeight="1" x14ac:dyDescent="0.25">
      <c r="A38" s="108"/>
      <c r="B38" s="74"/>
      <c r="C38" s="189">
        <f t="shared" si="12"/>
        <v>7</v>
      </c>
      <c r="D38" s="186">
        <f t="shared" ca="1" si="11"/>
        <v>45854</v>
      </c>
      <c r="E38" s="187">
        <f t="shared" si="5"/>
        <v>0</v>
      </c>
      <c r="F38" s="187">
        <f t="shared" si="9"/>
        <v>0</v>
      </c>
      <c r="G38" s="187">
        <f t="shared" si="6"/>
        <v>0</v>
      </c>
      <c r="H38" s="188">
        <f t="shared" si="7"/>
        <v>0</v>
      </c>
      <c r="I38" s="182">
        <v>0</v>
      </c>
      <c r="J38" s="183">
        <f t="shared" si="4"/>
        <v>0</v>
      </c>
      <c r="K38" s="184">
        <f t="shared" si="8"/>
        <v>0</v>
      </c>
      <c r="L38" s="76"/>
      <c r="M38" s="108"/>
    </row>
    <row r="39" spans="1:13" ht="12" customHeight="1" x14ac:dyDescent="0.25">
      <c r="A39" s="108"/>
      <c r="B39" s="74"/>
      <c r="C39" s="189">
        <f t="shared" si="12"/>
        <v>8</v>
      </c>
      <c r="D39" s="186">
        <f t="shared" ca="1" si="11"/>
        <v>45885</v>
      </c>
      <c r="E39" s="187">
        <f t="shared" si="5"/>
        <v>0</v>
      </c>
      <c r="F39" s="187">
        <f t="shared" si="9"/>
        <v>0</v>
      </c>
      <c r="G39" s="187">
        <f t="shared" si="6"/>
        <v>0</v>
      </c>
      <c r="H39" s="188">
        <f t="shared" si="7"/>
        <v>0</v>
      </c>
      <c r="I39" s="182">
        <v>0</v>
      </c>
      <c r="J39" s="183">
        <f t="shared" si="4"/>
        <v>0</v>
      </c>
      <c r="K39" s="184">
        <f t="shared" si="8"/>
        <v>0</v>
      </c>
      <c r="L39" s="76"/>
      <c r="M39" s="108"/>
    </row>
    <row r="40" spans="1:13" ht="12" customHeight="1" x14ac:dyDescent="0.25">
      <c r="A40" s="108"/>
      <c r="B40" s="74"/>
      <c r="C40" s="189">
        <f t="shared" si="12"/>
        <v>9</v>
      </c>
      <c r="D40" s="186">
        <f t="shared" ca="1" si="11"/>
        <v>45916</v>
      </c>
      <c r="E40" s="187">
        <f t="shared" si="5"/>
        <v>0</v>
      </c>
      <c r="F40" s="187">
        <f t="shared" si="9"/>
        <v>0</v>
      </c>
      <c r="G40" s="187">
        <f t="shared" si="6"/>
        <v>0</v>
      </c>
      <c r="H40" s="188">
        <f t="shared" si="7"/>
        <v>0</v>
      </c>
      <c r="I40" s="182">
        <v>0</v>
      </c>
      <c r="J40" s="183">
        <f t="shared" si="4"/>
        <v>0</v>
      </c>
      <c r="K40" s="184">
        <f t="shared" si="8"/>
        <v>0</v>
      </c>
      <c r="L40" s="76"/>
      <c r="M40" s="108"/>
    </row>
    <row r="41" spans="1:13" ht="12" customHeight="1" x14ac:dyDescent="0.25">
      <c r="A41" s="108"/>
      <c r="B41" s="74"/>
      <c r="C41" s="189">
        <f t="shared" si="12"/>
        <v>10</v>
      </c>
      <c r="D41" s="186">
        <f t="shared" ca="1" si="11"/>
        <v>45947</v>
      </c>
      <c r="E41" s="187">
        <f t="shared" si="5"/>
        <v>0</v>
      </c>
      <c r="F41" s="187">
        <f t="shared" si="9"/>
        <v>0</v>
      </c>
      <c r="G41" s="187">
        <f t="shared" si="6"/>
        <v>0</v>
      </c>
      <c r="H41" s="188">
        <f t="shared" si="7"/>
        <v>0</v>
      </c>
      <c r="I41" s="182">
        <v>0</v>
      </c>
      <c r="J41" s="183">
        <f t="shared" si="4"/>
        <v>0</v>
      </c>
      <c r="K41" s="184">
        <f t="shared" si="8"/>
        <v>0</v>
      </c>
      <c r="L41" s="76"/>
      <c r="M41" s="108"/>
    </row>
    <row r="42" spans="1:13" ht="12" customHeight="1" x14ac:dyDescent="0.25">
      <c r="A42" s="108"/>
      <c r="B42" s="74"/>
      <c r="C42" s="189">
        <f t="shared" si="12"/>
        <v>11</v>
      </c>
      <c r="D42" s="186">
        <f t="shared" ca="1" si="11"/>
        <v>45978</v>
      </c>
      <c r="E42" s="187">
        <f t="shared" si="5"/>
        <v>0</v>
      </c>
      <c r="F42" s="187">
        <f t="shared" si="9"/>
        <v>0</v>
      </c>
      <c r="G42" s="187">
        <f t="shared" si="6"/>
        <v>0</v>
      </c>
      <c r="H42" s="188">
        <f t="shared" si="7"/>
        <v>0</v>
      </c>
      <c r="I42" s="182">
        <v>0</v>
      </c>
      <c r="J42" s="183">
        <f t="shared" si="4"/>
        <v>0</v>
      </c>
      <c r="K42" s="184">
        <f t="shared" si="8"/>
        <v>0</v>
      </c>
      <c r="L42" s="76"/>
      <c r="M42" s="108"/>
    </row>
    <row r="43" spans="1:13" ht="12" customHeight="1" x14ac:dyDescent="0.25">
      <c r="A43" s="108"/>
      <c r="B43" s="74"/>
      <c r="C43" s="190" t="s">
        <v>99</v>
      </c>
      <c r="D43" s="191">
        <f t="shared" ca="1" si="11"/>
        <v>46009</v>
      </c>
      <c r="E43" s="192">
        <f>+H31/3</f>
        <v>0</v>
      </c>
      <c r="F43" s="187">
        <f t="shared" si="9"/>
        <v>0</v>
      </c>
      <c r="G43" s="192">
        <f t="shared" si="6"/>
        <v>0</v>
      </c>
      <c r="H43" s="193">
        <f t="shared" si="7"/>
        <v>0</v>
      </c>
      <c r="I43" s="194">
        <v>0</v>
      </c>
      <c r="J43" s="195">
        <f t="shared" si="4"/>
        <v>0</v>
      </c>
      <c r="K43" s="196">
        <f t="shared" si="8"/>
        <v>0</v>
      </c>
      <c r="L43" s="76"/>
      <c r="M43" s="108"/>
    </row>
    <row r="44" spans="1:13" ht="12" customHeight="1" x14ac:dyDescent="0.25">
      <c r="A44" s="108"/>
      <c r="B44" s="74"/>
      <c r="C44" s="190" t="s">
        <v>100</v>
      </c>
      <c r="D44" s="191">
        <f t="shared" ca="1" si="11"/>
        <v>46040</v>
      </c>
      <c r="E44" s="192">
        <f>+H32/3</f>
        <v>0</v>
      </c>
      <c r="F44" s="187">
        <f t="shared" si="9"/>
        <v>0</v>
      </c>
      <c r="G44" s="192">
        <f t="shared" si="6"/>
        <v>0</v>
      </c>
      <c r="H44" s="193">
        <f t="shared" si="7"/>
        <v>0</v>
      </c>
      <c r="I44" s="194">
        <v>0</v>
      </c>
      <c r="J44" s="195">
        <f t="shared" si="4"/>
        <v>0</v>
      </c>
      <c r="K44" s="196">
        <f t="shared" si="8"/>
        <v>0</v>
      </c>
      <c r="L44" s="76"/>
      <c r="M44" s="108"/>
    </row>
    <row r="45" spans="1:13" ht="12" customHeight="1" x14ac:dyDescent="0.25">
      <c r="A45" s="108"/>
      <c r="B45" s="74"/>
      <c r="C45" s="190" t="s">
        <v>101</v>
      </c>
      <c r="D45" s="191">
        <f t="shared" ca="1" si="11"/>
        <v>46071</v>
      </c>
      <c r="E45" s="192">
        <f>+H33/3</f>
        <v>0</v>
      </c>
      <c r="F45" s="187">
        <f t="shared" si="9"/>
        <v>0</v>
      </c>
      <c r="G45" s="192">
        <f t="shared" si="6"/>
        <v>0</v>
      </c>
      <c r="H45" s="193">
        <f t="shared" si="7"/>
        <v>0</v>
      </c>
      <c r="I45" s="194">
        <v>0</v>
      </c>
      <c r="J45" s="195">
        <f t="shared" si="4"/>
        <v>0</v>
      </c>
      <c r="K45" s="196">
        <f t="shared" si="8"/>
        <v>0</v>
      </c>
      <c r="L45" s="76"/>
      <c r="M45" s="108"/>
    </row>
    <row r="46" spans="1:13" x14ac:dyDescent="0.25">
      <c r="A46" s="108"/>
      <c r="B46" s="74"/>
      <c r="C46" s="423" t="s">
        <v>33</v>
      </c>
      <c r="D46" s="424"/>
      <c r="E46" s="96"/>
      <c r="F46" s="96"/>
      <c r="G46" s="97"/>
      <c r="H46" s="97"/>
      <c r="I46" s="197"/>
      <c r="J46" s="197"/>
      <c r="K46" s="198"/>
      <c r="L46" s="76"/>
      <c r="M46" s="108"/>
    </row>
    <row r="47" spans="1:13" ht="25.5" customHeight="1" x14ac:dyDescent="0.25">
      <c r="A47" s="108"/>
      <c r="B47" s="74"/>
      <c r="C47" s="414" t="s">
        <v>104</v>
      </c>
      <c r="D47" s="415"/>
      <c r="E47" s="415"/>
      <c r="F47" s="415"/>
      <c r="G47" s="415"/>
      <c r="H47" s="415"/>
      <c r="I47" s="415"/>
      <c r="J47" s="415"/>
      <c r="K47" s="416"/>
      <c r="L47" s="76"/>
      <c r="M47" s="108"/>
    </row>
    <row r="48" spans="1:13" ht="27" customHeight="1" x14ac:dyDescent="0.25">
      <c r="A48" s="108"/>
      <c r="B48" s="74"/>
      <c r="C48" s="417"/>
      <c r="D48" s="418"/>
      <c r="E48" s="418"/>
      <c r="F48" s="418"/>
      <c r="G48" s="418"/>
      <c r="H48" s="418"/>
      <c r="I48" s="418"/>
      <c r="J48" s="418"/>
      <c r="K48" s="419"/>
      <c r="L48" s="76"/>
      <c r="M48" s="108"/>
    </row>
    <row r="49" spans="1:13" ht="26.25" customHeight="1" x14ac:dyDescent="0.25">
      <c r="A49" s="108"/>
      <c r="B49" s="74"/>
      <c r="C49" s="420"/>
      <c r="D49" s="421"/>
      <c r="E49" s="421"/>
      <c r="F49" s="421"/>
      <c r="G49" s="421"/>
      <c r="H49" s="421"/>
      <c r="I49" s="421"/>
      <c r="J49" s="421"/>
      <c r="K49" s="422"/>
      <c r="L49" s="76"/>
      <c r="M49" s="108"/>
    </row>
    <row r="50" spans="1:13" x14ac:dyDescent="0.25">
      <c r="A50" s="108"/>
      <c r="B50" s="74"/>
      <c r="C50" s="336" t="s">
        <v>37</v>
      </c>
      <c r="D50" s="337"/>
      <c r="E50" s="337"/>
      <c r="F50" s="337"/>
      <c r="G50" s="337"/>
      <c r="H50" s="337"/>
      <c r="I50" s="337"/>
      <c r="J50" s="337"/>
      <c r="K50" s="337"/>
      <c r="L50" s="76"/>
      <c r="M50" s="108"/>
    </row>
    <row r="51" spans="1:13" x14ac:dyDescent="0.25">
      <c r="A51" s="108"/>
      <c r="B51" s="74"/>
      <c r="C51" s="56" t="s">
        <v>38</v>
      </c>
      <c r="D51" s="57"/>
      <c r="E51" s="243"/>
      <c r="F51" s="243"/>
      <c r="G51" s="243"/>
      <c r="H51" s="243"/>
      <c r="I51" s="243"/>
      <c r="J51" s="243"/>
      <c r="K51" s="243"/>
      <c r="L51" s="76"/>
      <c r="M51" s="108"/>
    </row>
    <row r="52" spans="1:13" x14ac:dyDescent="0.25">
      <c r="A52" s="108"/>
      <c r="B52" s="74"/>
      <c r="C52" s="58" t="s">
        <v>39</v>
      </c>
      <c r="D52" s="57"/>
      <c r="E52" s="274"/>
      <c r="F52" s="274"/>
      <c r="G52" s="274"/>
      <c r="H52" s="57" t="s">
        <v>40</v>
      </c>
      <c r="I52" s="243"/>
      <c r="J52" s="243"/>
      <c r="K52" s="243"/>
      <c r="L52" s="76"/>
      <c r="M52" s="108"/>
    </row>
    <row r="53" spans="1:13" x14ac:dyDescent="0.25">
      <c r="A53" s="108"/>
      <c r="B53" s="74"/>
      <c r="C53" s="56" t="s">
        <v>41</v>
      </c>
      <c r="D53" s="57"/>
      <c r="E53" s="243"/>
      <c r="F53" s="243"/>
      <c r="G53" s="243"/>
      <c r="H53" s="57" t="s">
        <v>42</v>
      </c>
      <c r="I53" s="243"/>
      <c r="J53" s="243"/>
      <c r="K53" s="243"/>
      <c r="L53" s="76"/>
      <c r="M53" s="108"/>
    </row>
    <row r="54" spans="1:13" x14ac:dyDescent="0.25">
      <c r="A54" s="108"/>
      <c r="B54" s="74"/>
      <c r="C54" s="56" t="s">
        <v>43</v>
      </c>
      <c r="D54" s="57"/>
      <c r="E54" s="243"/>
      <c r="F54" s="243"/>
      <c r="G54" s="243"/>
      <c r="H54" s="57" t="s">
        <v>44</v>
      </c>
      <c r="I54" s="243"/>
      <c r="J54" s="243"/>
      <c r="K54" s="243"/>
      <c r="L54" s="76"/>
      <c r="M54" s="108"/>
    </row>
    <row r="55" spans="1:13" ht="15.75" thickBot="1" x14ac:dyDescent="0.3">
      <c r="A55" s="108"/>
      <c r="B55" s="74"/>
      <c r="C55" s="56" t="s">
        <v>45</v>
      </c>
      <c r="D55" s="57"/>
      <c r="E55" s="243"/>
      <c r="F55" s="244"/>
      <c r="G55" s="243"/>
      <c r="H55" s="57" t="s">
        <v>46</v>
      </c>
      <c r="I55" s="243"/>
      <c r="J55" s="244"/>
      <c r="K55" s="243"/>
      <c r="L55" s="76"/>
      <c r="M55" s="108"/>
    </row>
    <row r="56" spans="1:13" ht="15.75" thickBot="1" x14ac:dyDescent="0.3">
      <c r="A56" s="108"/>
      <c r="B56" s="74"/>
      <c r="C56" s="56" t="s">
        <v>47</v>
      </c>
      <c r="D56" s="59"/>
      <c r="E56" s="59" t="s">
        <v>48</v>
      </c>
      <c r="F56" s="1"/>
      <c r="G56" s="59"/>
      <c r="H56" s="59" t="s">
        <v>49</v>
      </c>
      <c r="I56" s="60"/>
      <c r="J56" s="22"/>
      <c r="K56" s="61"/>
      <c r="L56" s="76"/>
      <c r="M56" s="108"/>
    </row>
    <row r="57" spans="1:13" x14ac:dyDescent="0.25">
      <c r="A57" s="108"/>
      <c r="B57" s="74"/>
      <c r="C57" s="268" t="s">
        <v>50</v>
      </c>
      <c r="D57" s="269"/>
      <c r="E57" s="269"/>
      <c r="F57" s="270"/>
      <c r="G57" s="271"/>
      <c r="H57" s="62" t="s">
        <v>51</v>
      </c>
      <c r="I57" s="243"/>
      <c r="J57" s="243"/>
      <c r="K57" s="243"/>
      <c r="L57" s="76"/>
      <c r="M57" s="108"/>
    </row>
    <row r="58" spans="1:13" x14ac:dyDescent="0.25">
      <c r="A58" s="108"/>
      <c r="B58" s="74"/>
      <c r="C58" s="268" t="s">
        <v>52</v>
      </c>
      <c r="D58" s="272"/>
      <c r="E58" s="109"/>
      <c r="F58" s="57" t="s">
        <v>44</v>
      </c>
      <c r="G58" s="273"/>
      <c r="H58" s="273"/>
      <c r="I58" s="63" t="s">
        <v>53</v>
      </c>
      <c r="J58" s="245"/>
      <c r="K58" s="247"/>
      <c r="L58" s="76"/>
      <c r="M58" s="108"/>
    </row>
    <row r="59" spans="1:13" x14ac:dyDescent="0.25">
      <c r="A59" s="108"/>
      <c r="B59" s="74"/>
      <c r="C59" s="336" t="s">
        <v>54</v>
      </c>
      <c r="D59" s="337"/>
      <c r="E59" s="337"/>
      <c r="F59" s="337"/>
      <c r="G59" s="337"/>
      <c r="H59" s="337"/>
      <c r="I59" s="337"/>
      <c r="J59" s="337"/>
      <c r="K59" s="337"/>
      <c r="L59" s="76"/>
      <c r="M59" s="108"/>
    </row>
    <row r="60" spans="1:13" x14ac:dyDescent="0.25">
      <c r="A60" s="108"/>
      <c r="B60" s="74"/>
      <c r="C60" s="261" t="s">
        <v>55</v>
      </c>
      <c r="D60" s="261"/>
      <c r="E60" s="261" t="s">
        <v>56</v>
      </c>
      <c r="F60" s="261"/>
      <c r="G60" s="261"/>
      <c r="H60" s="261"/>
      <c r="I60" s="261" t="s">
        <v>57</v>
      </c>
      <c r="J60" s="261"/>
      <c r="K60" s="261"/>
      <c r="L60" s="76"/>
      <c r="M60" s="108"/>
    </row>
    <row r="61" spans="1:13" x14ac:dyDescent="0.25">
      <c r="A61" s="108"/>
      <c r="B61" s="74"/>
      <c r="C61" s="243"/>
      <c r="D61" s="243"/>
      <c r="E61" s="243"/>
      <c r="F61" s="243"/>
      <c r="G61" s="243"/>
      <c r="H61" s="243"/>
      <c r="I61" s="262"/>
      <c r="J61" s="262"/>
      <c r="K61" s="262"/>
      <c r="L61" s="76"/>
      <c r="M61" s="108"/>
    </row>
    <row r="62" spans="1:13" x14ac:dyDescent="0.25">
      <c r="A62" s="108"/>
      <c r="B62" s="74"/>
      <c r="C62" s="243"/>
      <c r="D62" s="243"/>
      <c r="E62" s="243"/>
      <c r="F62" s="243"/>
      <c r="G62" s="243"/>
      <c r="H62" s="243"/>
      <c r="I62" s="263"/>
      <c r="J62" s="263"/>
      <c r="K62" s="263"/>
      <c r="L62" s="76"/>
      <c r="M62" s="108"/>
    </row>
    <row r="63" spans="1:13" x14ac:dyDescent="0.25">
      <c r="A63" s="108"/>
      <c r="B63" s="74"/>
      <c r="C63" s="379" t="s">
        <v>58</v>
      </c>
      <c r="D63" s="380"/>
      <c r="E63" s="380"/>
      <c r="F63" s="380"/>
      <c r="G63" s="381"/>
      <c r="H63" s="382" t="s">
        <v>59</v>
      </c>
      <c r="I63" s="382"/>
      <c r="J63" s="382"/>
      <c r="K63" s="382"/>
      <c r="L63" s="76"/>
      <c r="M63" s="108"/>
    </row>
    <row r="64" spans="1:13" x14ac:dyDescent="0.25">
      <c r="A64" s="108"/>
      <c r="B64" s="74"/>
      <c r="C64" s="243" t="s">
        <v>60</v>
      </c>
      <c r="D64" s="243"/>
      <c r="E64" s="249"/>
      <c r="F64" s="250"/>
      <c r="G64" s="251"/>
      <c r="H64" s="243" t="s">
        <v>61</v>
      </c>
      <c r="I64" s="243"/>
      <c r="J64" s="250"/>
      <c r="K64" s="251"/>
      <c r="L64" s="76"/>
      <c r="M64" s="108"/>
    </row>
    <row r="65" spans="1:13" x14ac:dyDescent="0.25">
      <c r="A65" s="108"/>
      <c r="B65" s="74"/>
      <c r="C65" s="243" t="s">
        <v>62</v>
      </c>
      <c r="D65" s="243"/>
      <c r="E65" s="249"/>
      <c r="F65" s="250"/>
      <c r="G65" s="251"/>
      <c r="H65" s="243" t="s">
        <v>63</v>
      </c>
      <c r="I65" s="243"/>
      <c r="J65" s="250"/>
      <c r="K65" s="251"/>
      <c r="L65" s="76"/>
      <c r="M65" s="108"/>
    </row>
    <row r="66" spans="1:13" x14ac:dyDescent="0.25">
      <c r="A66" s="108"/>
      <c r="B66" s="74"/>
      <c r="C66" s="243" t="s">
        <v>64</v>
      </c>
      <c r="D66" s="243"/>
      <c r="E66" s="252"/>
      <c r="F66" s="253"/>
      <c r="G66" s="254"/>
      <c r="H66" s="243" t="s">
        <v>65</v>
      </c>
      <c r="I66" s="243"/>
      <c r="J66" s="250"/>
      <c r="K66" s="251"/>
      <c r="L66" s="76"/>
      <c r="M66" s="108"/>
    </row>
    <row r="67" spans="1:13" x14ac:dyDescent="0.25">
      <c r="A67" s="108"/>
      <c r="B67" s="74"/>
      <c r="C67" s="243"/>
      <c r="D67" s="243"/>
      <c r="E67" s="255"/>
      <c r="F67" s="256"/>
      <c r="G67" s="257"/>
      <c r="H67" s="243" t="s">
        <v>66</v>
      </c>
      <c r="I67" s="243"/>
      <c r="J67" s="250"/>
      <c r="K67" s="251"/>
      <c r="L67" s="76"/>
      <c r="M67" s="108"/>
    </row>
    <row r="68" spans="1:13" x14ac:dyDescent="0.25">
      <c r="A68" s="108"/>
      <c r="B68" s="74"/>
      <c r="C68" s="243"/>
      <c r="D68" s="243"/>
      <c r="E68" s="258"/>
      <c r="F68" s="259"/>
      <c r="G68" s="260"/>
      <c r="H68" s="243" t="s">
        <v>67</v>
      </c>
      <c r="I68" s="243"/>
      <c r="J68" s="250"/>
      <c r="K68" s="251"/>
      <c r="L68" s="76"/>
      <c r="M68" s="108"/>
    </row>
    <row r="69" spans="1:13" x14ac:dyDescent="0.25">
      <c r="A69" s="108"/>
      <c r="B69" s="74"/>
      <c r="C69" s="236" t="s">
        <v>68</v>
      </c>
      <c r="D69" s="236"/>
      <c r="E69" s="237">
        <f>SUM(E64:G68)</f>
        <v>0</v>
      </c>
      <c r="F69" s="238"/>
      <c r="G69" s="239"/>
      <c r="H69" s="236" t="s">
        <v>68</v>
      </c>
      <c r="I69" s="236"/>
      <c r="J69" s="240">
        <f>SUM(J64:K68)</f>
        <v>0</v>
      </c>
      <c r="K69" s="240"/>
      <c r="L69" s="76"/>
      <c r="M69" s="108"/>
    </row>
    <row r="70" spans="1:13" x14ac:dyDescent="0.25">
      <c r="A70" s="108"/>
      <c r="B70" s="74"/>
      <c r="C70" s="336" t="s">
        <v>69</v>
      </c>
      <c r="D70" s="337"/>
      <c r="E70" s="337"/>
      <c r="F70" s="337"/>
      <c r="G70" s="337"/>
      <c r="H70" s="337"/>
      <c r="I70" s="337"/>
      <c r="J70" s="337"/>
      <c r="K70" s="337"/>
      <c r="L70" s="76"/>
      <c r="M70" s="108"/>
    </row>
    <row r="71" spans="1:13" x14ac:dyDescent="0.25">
      <c r="A71" s="108"/>
      <c r="B71" s="74"/>
      <c r="C71" s="98" t="s">
        <v>41</v>
      </c>
      <c r="D71" s="57"/>
      <c r="E71" s="243"/>
      <c r="F71" s="243"/>
      <c r="G71" s="243"/>
      <c r="H71" s="57" t="s">
        <v>70</v>
      </c>
      <c r="I71" s="243"/>
      <c r="J71" s="243"/>
      <c r="K71" s="243"/>
      <c r="L71" s="76"/>
      <c r="M71" s="108"/>
    </row>
    <row r="72" spans="1:13" x14ac:dyDescent="0.25">
      <c r="A72" s="108"/>
      <c r="B72" s="74"/>
      <c r="C72" s="98" t="s">
        <v>43</v>
      </c>
      <c r="D72" s="57"/>
      <c r="E72" s="243"/>
      <c r="F72" s="243"/>
      <c r="G72" s="243"/>
      <c r="H72" s="64" t="s">
        <v>44</v>
      </c>
      <c r="I72" s="244"/>
      <c r="J72" s="244"/>
      <c r="K72" s="244"/>
      <c r="L72" s="76"/>
      <c r="M72" s="108"/>
    </row>
    <row r="73" spans="1:13" x14ac:dyDescent="0.25">
      <c r="A73" s="108"/>
      <c r="B73" s="74"/>
      <c r="C73" s="103" t="s">
        <v>71</v>
      </c>
      <c r="D73" s="65"/>
      <c r="E73" s="245"/>
      <c r="F73" s="246"/>
      <c r="G73" s="247"/>
      <c r="H73" s="63" t="s">
        <v>42</v>
      </c>
      <c r="I73" s="243"/>
      <c r="J73" s="243"/>
      <c r="K73" s="243"/>
      <c r="L73" s="76"/>
      <c r="M73" s="108"/>
    </row>
    <row r="74" spans="1:13" x14ac:dyDescent="0.25">
      <c r="A74" s="108"/>
      <c r="B74" s="74"/>
      <c r="C74" s="341" t="s">
        <v>72</v>
      </c>
      <c r="D74" s="341"/>
      <c r="E74" s="341"/>
      <c r="F74" s="341"/>
      <c r="G74" s="341"/>
      <c r="H74" s="341"/>
      <c r="I74" s="341"/>
      <c r="J74" s="341"/>
      <c r="K74" s="341"/>
      <c r="L74" s="76"/>
      <c r="M74" s="108"/>
    </row>
    <row r="75" spans="1:13" ht="72" customHeight="1" x14ac:dyDescent="0.25">
      <c r="A75" s="108"/>
      <c r="B75" s="74"/>
      <c r="C75" s="342" t="s">
        <v>73</v>
      </c>
      <c r="D75" s="342"/>
      <c r="E75" s="342"/>
      <c r="F75" s="342"/>
      <c r="G75" s="342"/>
      <c r="H75" s="342"/>
      <c r="I75" s="342"/>
      <c r="J75" s="342"/>
      <c r="K75" s="342"/>
      <c r="L75" s="76"/>
      <c r="M75" s="108"/>
    </row>
    <row r="76" spans="1:13" ht="116.25" customHeight="1" x14ac:dyDescent="0.25">
      <c r="A76" s="108"/>
      <c r="B76" s="74"/>
      <c r="C76" s="342" t="s">
        <v>74</v>
      </c>
      <c r="D76" s="342"/>
      <c r="E76" s="342"/>
      <c r="F76" s="342"/>
      <c r="G76" s="342"/>
      <c r="H76" s="342"/>
      <c r="I76" s="342"/>
      <c r="J76" s="342"/>
      <c r="K76" s="342"/>
      <c r="L76" s="76"/>
      <c r="M76" s="108"/>
    </row>
    <row r="77" spans="1:13" ht="163.5" customHeight="1" x14ac:dyDescent="0.25">
      <c r="A77" s="108"/>
      <c r="B77" s="74"/>
      <c r="C77" s="342" t="s">
        <v>75</v>
      </c>
      <c r="D77" s="342"/>
      <c r="E77" s="342"/>
      <c r="F77" s="342"/>
      <c r="G77" s="342"/>
      <c r="H77" s="342"/>
      <c r="I77" s="342"/>
      <c r="J77" s="342"/>
      <c r="K77" s="342"/>
      <c r="L77" s="76"/>
      <c r="M77" s="108"/>
    </row>
    <row r="78" spans="1:13" ht="189" customHeight="1" x14ac:dyDescent="0.25">
      <c r="A78" s="108"/>
      <c r="B78" s="74"/>
      <c r="C78" s="342" t="s">
        <v>276</v>
      </c>
      <c r="D78" s="342"/>
      <c r="E78" s="342"/>
      <c r="F78" s="342"/>
      <c r="G78" s="342"/>
      <c r="H78" s="342"/>
      <c r="I78" s="342"/>
      <c r="J78" s="342"/>
      <c r="K78" s="342"/>
      <c r="L78" s="76"/>
      <c r="M78" s="108"/>
    </row>
    <row r="79" spans="1:13" ht="276.75" customHeight="1" x14ac:dyDescent="0.25">
      <c r="A79" s="108"/>
      <c r="B79" s="74"/>
      <c r="C79" s="342" t="s">
        <v>298</v>
      </c>
      <c r="D79" s="342"/>
      <c r="E79" s="342"/>
      <c r="F79" s="342"/>
      <c r="G79" s="342"/>
      <c r="H79" s="342"/>
      <c r="I79" s="342"/>
      <c r="J79" s="342"/>
      <c r="K79" s="342"/>
      <c r="L79" s="76"/>
      <c r="M79" s="108"/>
    </row>
    <row r="80" spans="1:13" x14ac:dyDescent="0.25">
      <c r="A80" s="108"/>
      <c r="B80" s="74"/>
      <c r="C80" s="104" t="s">
        <v>77</v>
      </c>
      <c r="D80" s="104"/>
      <c r="E80" s="104"/>
      <c r="F80" s="104"/>
      <c r="G80" s="104"/>
      <c r="H80" s="104"/>
      <c r="I80" s="104"/>
      <c r="J80" s="104"/>
      <c r="K80" s="104"/>
      <c r="L80" s="76"/>
      <c r="M80" s="108"/>
    </row>
    <row r="81" spans="1:13" x14ac:dyDescent="0.25">
      <c r="A81" s="108"/>
      <c r="B81" s="74"/>
      <c r="C81" s="104"/>
      <c r="D81" s="104"/>
      <c r="E81" s="104"/>
      <c r="F81" s="104"/>
      <c r="G81" s="104"/>
      <c r="H81" s="104"/>
      <c r="I81" s="104"/>
      <c r="J81" s="104"/>
      <c r="K81" s="104"/>
      <c r="L81" s="76"/>
      <c r="M81" s="108"/>
    </row>
    <row r="82" spans="1:13" ht="36.75" customHeight="1" x14ac:dyDescent="0.25">
      <c r="A82" s="108"/>
      <c r="B82" s="74"/>
      <c r="C82" s="104"/>
      <c r="D82" s="104"/>
      <c r="E82" s="104"/>
      <c r="F82" s="104"/>
      <c r="G82" s="104"/>
      <c r="H82" s="104"/>
      <c r="I82" s="104"/>
      <c r="J82" s="104"/>
      <c r="K82" s="104"/>
      <c r="L82" s="76"/>
      <c r="M82" s="108"/>
    </row>
    <row r="83" spans="1:13" ht="36.75" customHeight="1" x14ac:dyDescent="0.25">
      <c r="A83" s="108"/>
      <c r="B83" s="74"/>
      <c r="C83" s="104"/>
      <c r="D83" s="104"/>
      <c r="E83" s="104"/>
      <c r="F83" s="334" t="s">
        <v>78</v>
      </c>
      <c r="G83" s="104"/>
      <c r="H83" s="104"/>
      <c r="I83" s="104"/>
      <c r="J83" s="104"/>
      <c r="K83" s="334" t="s">
        <v>78</v>
      </c>
      <c r="L83" s="76"/>
      <c r="M83" s="108"/>
    </row>
    <row r="84" spans="1:13" ht="36.75" customHeight="1" thickBot="1" x14ac:dyDescent="0.3">
      <c r="A84" s="108"/>
      <c r="B84" s="74"/>
      <c r="C84" s="425"/>
      <c r="D84" s="425"/>
      <c r="E84" s="104"/>
      <c r="F84" s="335"/>
      <c r="G84" s="104"/>
      <c r="H84" s="425"/>
      <c r="I84" s="425"/>
      <c r="J84" s="104"/>
      <c r="K84" s="335"/>
      <c r="L84" s="76"/>
      <c r="M84" s="108"/>
    </row>
    <row r="85" spans="1:13" ht="15.75" thickTop="1" x14ac:dyDescent="0.25">
      <c r="A85" s="108"/>
      <c r="B85" s="74"/>
      <c r="C85" s="104" t="s">
        <v>79</v>
      </c>
      <c r="D85" s="104"/>
      <c r="E85" s="104"/>
      <c r="F85" s="104"/>
      <c r="G85" s="104"/>
      <c r="H85" s="104" t="s">
        <v>80</v>
      </c>
      <c r="I85" s="104"/>
      <c r="J85" s="104"/>
      <c r="K85" s="104"/>
      <c r="L85" s="76"/>
      <c r="M85" s="108"/>
    </row>
    <row r="86" spans="1:13" x14ac:dyDescent="0.25">
      <c r="A86" s="108"/>
      <c r="B86" s="74"/>
      <c r="C86" s="104" t="s">
        <v>81</v>
      </c>
      <c r="D86" s="104"/>
      <c r="E86" s="104"/>
      <c r="F86" s="104"/>
      <c r="G86" s="104"/>
      <c r="H86" s="104" t="s">
        <v>81</v>
      </c>
      <c r="I86" s="104"/>
      <c r="J86" s="104"/>
      <c r="K86" s="104"/>
      <c r="L86" s="76"/>
      <c r="M86" s="108"/>
    </row>
    <row r="87" spans="1:13" x14ac:dyDescent="0.25">
      <c r="A87" s="108"/>
      <c r="B87" s="74"/>
      <c r="C87" s="104"/>
      <c r="D87" s="104"/>
      <c r="E87" s="104"/>
      <c r="F87" s="104"/>
      <c r="G87" s="104"/>
      <c r="H87" s="104"/>
      <c r="I87" s="104"/>
      <c r="J87" s="104"/>
      <c r="K87" s="104"/>
      <c r="L87" s="76"/>
      <c r="M87" s="108"/>
    </row>
    <row r="88" spans="1:13" x14ac:dyDescent="0.25">
      <c r="A88" s="108"/>
      <c r="B88" s="74"/>
      <c r="C88" s="336" t="s">
        <v>82</v>
      </c>
      <c r="D88" s="337"/>
      <c r="E88" s="337"/>
      <c r="F88" s="337"/>
      <c r="G88" s="337"/>
      <c r="H88" s="337"/>
      <c r="I88" s="337"/>
      <c r="J88" s="337"/>
      <c r="K88" s="337"/>
      <c r="L88" s="76"/>
      <c r="M88" s="108"/>
    </row>
    <row r="89" spans="1:13" x14ac:dyDescent="0.25">
      <c r="A89" s="108"/>
      <c r="B89" s="74"/>
      <c r="C89" s="102"/>
      <c r="D89" s="100"/>
      <c r="E89" s="100"/>
      <c r="F89" s="100"/>
      <c r="G89" s="100"/>
      <c r="H89" s="100"/>
      <c r="I89" s="100"/>
      <c r="J89" s="100"/>
      <c r="K89" s="101"/>
      <c r="L89" s="76"/>
      <c r="M89" s="108"/>
    </row>
    <row r="90" spans="1:13" x14ac:dyDescent="0.25">
      <c r="A90" s="108"/>
      <c r="B90" s="74"/>
      <c r="C90" s="338"/>
      <c r="D90" s="339"/>
      <c r="E90" s="339"/>
      <c r="F90" s="339"/>
      <c r="G90" s="339"/>
      <c r="H90" s="339"/>
      <c r="I90" s="339"/>
      <c r="J90" s="339"/>
      <c r="K90" s="340"/>
      <c r="L90" s="76"/>
      <c r="M90" s="108"/>
    </row>
    <row r="91" spans="1:13" x14ac:dyDescent="0.25">
      <c r="A91" s="108"/>
      <c r="B91" s="74"/>
      <c r="C91" s="309" t="s">
        <v>84</v>
      </c>
      <c r="D91" s="310"/>
      <c r="E91" s="310"/>
      <c r="F91" s="310"/>
      <c r="G91" s="310"/>
      <c r="H91" s="310"/>
      <c r="I91" s="310"/>
      <c r="J91" s="310"/>
      <c r="K91" s="310"/>
      <c r="L91" s="76"/>
      <c r="M91" s="108"/>
    </row>
    <row r="92" spans="1:13" ht="12.75" customHeight="1" x14ac:dyDescent="0.25">
      <c r="A92" s="108"/>
      <c r="B92" s="74"/>
      <c r="C92" s="404" t="s">
        <v>85</v>
      </c>
      <c r="D92" s="311"/>
      <c r="E92" s="311"/>
      <c r="F92" s="311"/>
      <c r="G92" s="311"/>
      <c r="H92" s="311"/>
      <c r="I92" s="311"/>
      <c r="J92" s="311"/>
      <c r="K92" s="405"/>
      <c r="L92" s="76"/>
      <c r="M92" s="108"/>
    </row>
    <row r="93" spans="1:13" ht="12.75" customHeight="1" x14ac:dyDescent="0.25">
      <c r="A93" s="108"/>
      <c r="B93" s="74"/>
      <c r="C93" s="406"/>
      <c r="D93" s="312"/>
      <c r="E93" s="312"/>
      <c r="F93" s="312"/>
      <c r="G93" s="312"/>
      <c r="H93" s="312"/>
      <c r="I93" s="312"/>
      <c r="J93" s="312"/>
      <c r="K93" s="407"/>
      <c r="L93" s="76"/>
      <c r="M93" s="108"/>
    </row>
    <row r="94" spans="1:13" ht="12.75" customHeight="1" x14ac:dyDescent="0.25">
      <c r="A94" s="108"/>
      <c r="B94" s="74"/>
      <c r="C94" s="406"/>
      <c r="D94" s="312"/>
      <c r="E94" s="312"/>
      <c r="F94" s="312"/>
      <c r="G94" s="312"/>
      <c r="H94" s="312"/>
      <c r="I94" s="312"/>
      <c r="J94" s="312"/>
      <c r="K94" s="407"/>
      <c r="L94" s="76"/>
      <c r="M94" s="108"/>
    </row>
    <row r="95" spans="1:13" ht="12.75" customHeight="1" x14ac:dyDescent="0.25">
      <c r="A95" s="108"/>
      <c r="B95" s="74"/>
      <c r="C95" s="406"/>
      <c r="D95" s="312"/>
      <c r="E95" s="312"/>
      <c r="F95" s="312"/>
      <c r="G95" s="312"/>
      <c r="H95" s="312"/>
      <c r="I95" s="312"/>
      <c r="J95" s="312"/>
      <c r="K95" s="407"/>
      <c r="L95" s="76"/>
      <c r="M95" s="108"/>
    </row>
    <row r="96" spans="1:13" ht="12.75" customHeight="1" x14ac:dyDescent="0.25">
      <c r="A96" s="108"/>
      <c r="B96" s="74"/>
      <c r="C96" s="408"/>
      <c r="D96" s="409"/>
      <c r="E96" s="409"/>
      <c r="F96" s="409"/>
      <c r="G96" s="409"/>
      <c r="H96" s="409"/>
      <c r="I96" s="409"/>
      <c r="J96" s="409"/>
      <c r="K96" s="410"/>
      <c r="L96" s="76"/>
      <c r="M96" s="108"/>
    </row>
    <row r="97" spans="1:13" x14ac:dyDescent="0.25">
      <c r="A97" s="108"/>
      <c r="B97" s="105"/>
      <c r="C97" s="106"/>
      <c r="D97" s="106"/>
      <c r="E97" s="106"/>
      <c r="F97" s="106"/>
      <c r="G97" s="106"/>
      <c r="H97" s="106"/>
      <c r="I97" s="106"/>
      <c r="J97" s="106"/>
      <c r="K97" s="106"/>
      <c r="L97" s="107"/>
      <c r="M97" s="108"/>
    </row>
    <row r="98" spans="1:13" x14ac:dyDescent="0.25">
      <c r="A98" s="108"/>
      <c r="B98" s="108"/>
      <c r="C98" s="108"/>
      <c r="D98" s="108"/>
      <c r="E98" s="108"/>
      <c r="F98" s="108"/>
      <c r="G98" s="108"/>
      <c r="H98" s="108"/>
      <c r="I98" s="108"/>
      <c r="J98" s="108"/>
      <c r="K98" s="108"/>
      <c r="L98" s="108"/>
      <c r="M98" s="108"/>
    </row>
    <row r="99" spans="1:13" x14ac:dyDescent="0.25">
      <c r="A99" s="108"/>
      <c r="B99" s="108"/>
      <c r="C99" s="108"/>
      <c r="D99" s="108"/>
      <c r="E99" s="108"/>
      <c r="F99" s="108"/>
      <c r="G99" s="108"/>
      <c r="H99" s="108"/>
      <c r="I99" s="108"/>
      <c r="J99" s="108"/>
      <c r="K99" s="108"/>
      <c r="L99" s="108"/>
      <c r="M99" s="108"/>
    </row>
    <row r="100" spans="1:13" x14ac:dyDescent="0.25">
      <c r="A100" s="108"/>
      <c r="B100" s="108"/>
      <c r="C100" s="108"/>
      <c r="D100" s="108"/>
      <c r="E100" s="108"/>
      <c r="F100" s="108"/>
      <c r="G100" s="108"/>
      <c r="H100" s="108"/>
      <c r="I100" s="108"/>
      <c r="J100" s="108"/>
      <c r="K100" s="108"/>
      <c r="L100" s="108"/>
      <c r="M100" s="108"/>
    </row>
  </sheetData>
  <sheetProtection algorithmName="SHA-512" hashValue="rgEWnggKqhLkV31D1gDybYd82ciTuxNM7hgmdlxeuVhRlj6X9Yo7vFeq1CIxsSVDpS7H2D9PsVD4iW7oDAdF3Q==" saltValue="S4pYHMrXHyv3+IMrjR6RfQ==" spinCount="100000" sheet="1" objects="1" scenarios="1"/>
  <mergeCells count="92">
    <mergeCell ref="D20:F20"/>
    <mergeCell ref="C19:F19"/>
    <mergeCell ref="C14:F15"/>
    <mergeCell ref="C17:F17"/>
    <mergeCell ref="C18:F18"/>
    <mergeCell ref="C4:L4"/>
    <mergeCell ref="C5:L5"/>
    <mergeCell ref="C8:F9"/>
    <mergeCell ref="G8:K9"/>
    <mergeCell ref="D10:F10"/>
    <mergeCell ref="I10:J10"/>
    <mergeCell ref="F6:I6"/>
    <mergeCell ref="D11:F11"/>
    <mergeCell ref="I11:J11"/>
    <mergeCell ref="D12:F12"/>
    <mergeCell ref="I12:K12"/>
    <mergeCell ref="C13:K13"/>
    <mergeCell ref="C21:H21"/>
    <mergeCell ref="C50:K50"/>
    <mergeCell ref="E51:K51"/>
    <mergeCell ref="E52:G52"/>
    <mergeCell ref="I52:K52"/>
    <mergeCell ref="E53:G53"/>
    <mergeCell ref="I53:K53"/>
    <mergeCell ref="E54:G54"/>
    <mergeCell ref="I54:K54"/>
    <mergeCell ref="E55:G55"/>
    <mergeCell ref="I55:K55"/>
    <mergeCell ref="C57:E57"/>
    <mergeCell ref="F57:G57"/>
    <mergeCell ref="I57:K57"/>
    <mergeCell ref="C58:D58"/>
    <mergeCell ref="G58:H58"/>
    <mergeCell ref="J58:K58"/>
    <mergeCell ref="C64:D64"/>
    <mergeCell ref="E64:G64"/>
    <mergeCell ref="H64:I64"/>
    <mergeCell ref="J64:K64"/>
    <mergeCell ref="C59:K59"/>
    <mergeCell ref="C60:D60"/>
    <mergeCell ref="E60:H60"/>
    <mergeCell ref="I60:K60"/>
    <mergeCell ref="C61:D61"/>
    <mergeCell ref="E61:H61"/>
    <mergeCell ref="I61:K61"/>
    <mergeCell ref="C62:D62"/>
    <mergeCell ref="E62:H62"/>
    <mergeCell ref="I62:K62"/>
    <mergeCell ref="C63:G63"/>
    <mergeCell ref="H63:K63"/>
    <mergeCell ref="C65:D65"/>
    <mergeCell ref="E65:G65"/>
    <mergeCell ref="H65:I65"/>
    <mergeCell ref="J65:K65"/>
    <mergeCell ref="C66:D68"/>
    <mergeCell ref="E66:G68"/>
    <mergeCell ref="H66:I66"/>
    <mergeCell ref="J66:K66"/>
    <mergeCell ref="H67:I67"/>
    <mergeCell ref="J67:K67"/>
    <mergeCell ref="H68:I68"/>
    <mergeCell ref="J68:K68"/>
    <mergeCell ref="C69:D69"/>
    <mergeCell ref="E69:G69"/>
    <mergeCell ref="H69:I69"/>
    <mergeCell ref="J69:K69"/>
    <mergeCell ref="C76:K76"/>
    <mergeCell ref="C78:K78"/>
    <mergeCell ref="C79:K79"/>
    <mergeCell ref="C70:K70"/>
    <mergeCell ref="E71:G71"/>
    <mergeCell ref="I71:K71"/>
    <mergeCell ref="E72:G72"/>
    <mergeCell ref="I72:K72"/>
    <mergeCell ref="E73:G73"/>
    <mergeCell ref="I73:K73"/>
    <mergeCell ref="C91:K91"/>
    <mergeCell ref="C92:K96"/>
    <mergeCell ref="C29:H29"/>
    <mergeCell ref="I29:K29"/>
    <mergeCell ref="I14:K28"/>
    <mergeCell ref="C47:K49"/>
    <mergeCell ref="C46:D46"/>
    <mergeCell ref="F83:F84"/>
    <mergeCell ref="K83:K84"/>
    <mergeCell ref="C84:D84"/>
    <mergeCell ref="H84:I84"/>
    <mergeCell ref="C88:K88"/>
    <mergeCell ref="C90:K90"/>
    <mergeCell ref="C74:K74"/>
    <mergeCell ref="C75:K75"/>
    <mergeCell ref="C77:K77"/>
  </mergeCells>
  <dataValidations count="4">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10" xr:uid="{58ED8A5D-C7A4-4096-8308-ADF81D26B09F}">
      <formula1>H8</formula1>
    </dataValidation>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10" xr:uid="{4E8451EA-C604-405E-A450-62F103B19C54}"/>
    <dataValidation type="whole" operator="lessThanOrEqual" allowBlank="1" showInputMessage="1" showErrorMessage="1" errorTitle="Error valor ingresado" error="Estimado (a) estudiante:_x000a__x000a_Recuerde que en esta linea de crédito solo se  financia hasta el 80% del valor de su matrícula." sqref="H11" xr:uid="{3BE8AF57-388E-4AB4-BE6A-567E29F58FCC}">
      <formula1>H10*80%</formula1>
    </dataValidation>
    <dataValidation type="custom" allowBlank="1" showInputMessage="1" showErrorMessage="1" sqref="D11:F11" xr:uid="{77DE7D63-D0CA-4DC9-8DE2-78B7AA1A261B}">
      <formula1>ISTEXT(D11)</formula1>
    </dataValidation>
  </dataValidations>
  <pageMargins left="0.7" right="0.7" top="0.75" bottom="0.75" header="0.3" footer="0.3"/>
  <pageSetup paperSize="9" scale="44" orientation="portrait" r:id="rId1"/>
  <colBreaks count="1" manualBreakCount="1">
    <brk id="1" max="1048575" man="1"/>
  </colBreaks>
  <ignoredErrors>
    <ignoredError sqref="K10"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3C64087-67C4-4729-B194-F6E8A1D63993}">
          <x14:formula1>
            <xm:f>'listas desplegables'!$F$3:$F$5</xm:f>
          </x14:formula1>
          <xm:sqref>K11</xm:sqref>
        </x14:dataValidation>
        <x14:dataValidation type="list" allowBlank="1" showInputMessage="1" showErrorMessage="1" xr:uid="{3F4378BD-D8E4-4676-B38E-4A17BB277B27}">
          <x14:formula1>
            <xm:f>'listas desplegables'!$D$3:$D$15</xm:f>
          </x14:formula1>
          <xm:sqref>C19:F19</xm:sqref>
        </x14:dataValidation>
        <x14:dataValidation type="list" allowBlank="1" showInputMessage="1" showErrorMessage="1" xr:uid="{187195F6-453C-412C-99DE-6DB6990B1E0C}">
          <x14:formula1>
            <xm:f>'listas desplegables'!$E$3:$E$3</xm:f>
          </x14:formula1>
          <xm:sqref>E30:E46</xm:sqref>
        </x14:dataValidation>
        <x14:dataValidation type="list" allowBlank="1" showInputMessage="1" showErrorMessage="1" xr:uid="{04C41627-1726-44ED-8307-0690D13C98A9}">
          <x14:formula1>
            <xm:f>'listas desplegables'!$C$3:$C$4</xm:f>
          </x14:formula1>
          <xm:sqref>H12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9416-87AC-4CC0-802C-66D9AB3B34CE}">
  <dimension ref="A1:M100"/>
  <sheetViews>
    <sheetView showGridLines="0" tabSelected="1" zoomScale="82" zoomScaleNormal="85" zoomScaleSheetLayoutView="77" workbookViewId="0">
      <selection activeCell="C70" sqref="C70:K70"/>
    </sheetView>
  </sheetViews>
  <sheetFormatPr baseColWidth="10" defaultColWidth="0" defaultRowHeight="15" customHeight="1" zeroHeight="1" x14ac:dyDescent="0.25"/>
  <cols>
    <col min="1" max="1" width="3.85546875" customWidth="1"/>
    <col min="2" max="2" width="11.42578125" customWidth="1"/>
    <col min="3" max="3" width="15.140625" customWidth="1"/>
    <col min="4" max="4" width="13.7109375" customWidth="1"/>
    <col min="5" max="5" width="16.28515625" customWidth="1"/>
    <col min="6" max="6" width="13.7109375" customWidth="1"/>
    <col min="7" max="7" width="27.28515625" customWidth="1"/>
    <col min="8" max="8" width="25.28515625" customWidth="1"/>
    <col min="9" max="9" width="16.28515625" customWidth="1"/>
    <col min="10" max="10" width="12.85546875" customWidth="1"/>
    <col min="11" max="11" width="13.42578125" customWidth="1"/>
    <col min="12" max="12" width="11.42578125" customWidth="1"/>
    <col min="13" max="13" width="4.85546875" customWidth="1"/>
    <col min="14" max="16384" width="11.42578125" hidden="1"/>
  </cols>
  <sheetData>
    <row r="1" spans="1:13" x14ac:dyDescent="0.25">
      <c r="A1" s="108"/>
      <c r="B1" s="108"/>
      <c r="C1" s="108"/>
      <c r="D1" s="108"/>
      <c r="E1" s="108"/>
      <c r="F1" s="108"/>
      <c r="G1" s="108"/>
      <c r="H1" s="108"/>
      <c r="I1" s="108"/>
      <c r="J1" s="108"/>
      <c r="K1" s="108"/>
      <c r="L1" s="108"/>
      <c r="M1" s="108"/>
    </row>
    <row r="2" spans="1:13" x14ac:dyDescent="0.25">
      <c r="A2" s="108"/>
      <c r="B2" s="108"/>
      <c r="C2" s="108"/>
      <c r="D2" s="108"/>
      <c r="E2" s="108"/>
      <c r="F2" s="108"/>
      <c r="G2" s="108"/>
      <c r="H2" s="108"/>
      <c r="I2" s="108"/>
      <c r="J2" s="108"/>
      <c r="K2" s="108"/>
      <c r="L2" s="108"/>
      <c r="M2" s="108"/>
    </row>
    <row r="3" spans="1:13" x14ac:dyDescent="0.25">
      <c r="A3" s="108"/>
      <c r="B3" s="71"/>
      <c r="C3" s="72"/>
      <c r="D3" s="72"/>
      <c r="E3" s="72"/>
      <c r="F3" s="72"/>
      <c r="G3" s="72"/>
      <c r="H3" s="72"/>
      <c r="I3" s="72"/>
      <c r="J3" s="72"/>
      <c r="K3" s="72"/>
      <c r="L3" s="73"/>
      <c r="M3" s="108"/>
    </row>
    <row r="4" spans="1:13" ht="18.75" x14ac:dyDescent="0.25">
      <c r="A4" s="108"/>
      <c r="B4" s="74"/>
      <c r="C4" s="349" t="s">
        <v>0</v>
      </c>
      <c r="D4" s="349"/>
      <c r="E4" s="349"/>
      <c r="F4" s="349"/>
      <c r="G4" s="349"/>
      <c r="H4" s="349"/>
      <c r="I4" s="349"/>
      <c r="J4" s="349"/>
      <c r="K4" s="349"/>
      <c r="L4" s="350"/>
      <c r="M4" s="108"/>
    </row>
    <row r="5" spans="1:13" ht="18.75" x14ac:dyDescent="0.25">
      <c r="A5" s="108"/>
      <c r="B5" s="74"/>
      <c r="C5" s="349" t="s">
        <v>293</v>
      </c>
      <c r="D5" s="349"/>
      <c r="E5" s="349"/>
      <c r="F5" s="349"/>
      <c r="G5" s="349"/>
      <c r="H5" s="349"/>
      <c r="I5" s="349"/>
      <c r="J5" s="349"/>
      <c r="K5" s="349"/>
      <c r="L5" s="350"/>
      <c r="M5" s="108"/>
    </row>
    <row r="6" spans="1:13" ht="18.75" x14ac:dyDescent="0.25">
      <c r="A6" s="108"/>
      <c r="B6" s="74"/>
      <c r="C6" s="211"/>
      <c r="D6" s="211"/>
      <c r="E6" s="349" t="s">
        <v>288</v>
      </c>
      <c r="F6" s="349"/>
      <c r="G6" s="349"/>
      <c r="H6" s="349"/>
      <c r="I6" s="349"/>
      <c r="J6" s="349"/>
      <c r="K6" s="211"/>
      <c r="L6" s="212"/>
      <c r="M6" s="108"/>
    </row>
    <row r="7" spans="1:13" ht="6" customHeight="1" x14ac:dyDescent="0.25">
      <c r="A7" s="108"/>
      <c r="B7" s="74"/>
      <c r="C7" s="75"/>
      <c r="D7" s="75"/>
      <c r="E7" s="75"/>
      <c r="F7" s="75"/>
      <c r="G7" s="75"/>
      <c r="H7" s="75"/>
      <c r="I7" s="75"/>
      <c r="J7" s="75"/>
      <c r="K7" s="75"/>
      <c r="L7" s="76"/>
      <c r="M7" s="108"/>
    </row>
    <row r="8" spans="1:13" x14ac:dyDescent="0.25">
      <c r="A8" s="108"/>
      <c r="B8" s="74"/>
      <c r="C8" s="354" t="s">
        <v>12</v>
      </c>
      <c r="D8" s="355"/>
      <c r="E8" s="355"/>
      <c r="F8" s="356"/>
      <c r="G8" s="354" t="s">
        <v>5</v>
      </c>
      <c r="H8" s="355"/>
      <c r="I8" s="355"/>
      <c r="J8" s="355"/>
      <c r="K8" s="356"/>
      <c r="L8" s="76"/>
      <c r="M8" s="108"/>
    </row>
    <row r="9" spans="1:13" x14ac:dyDescent="0.25">
      <c r="A9" s="108"/>
      <c r="B9" s="74"/>
      <c r="C9" s="357"/>
      <c r="D9" s="358"/>
      <c r="E9" s="358"/>
      <c r="F9" s="359"/>
      <c r="G9" s="357"/>
      <c r="H9" s="358"/>
      <c r="I9" s="358"/>
      <c r="J9" s="358"/>
      <c r="K9" s="359"/>
      <c r="L9" s="76"/>
      <c r="M9" s="108"/>
    </row>
    <row r="10" spans="1:13" x14ac:dyDescent="0.25">
      <c r="A10" s="108"/>
      <c r="B10" s="74"/>
      <c r="C10" s="77" t="s">
        <v>2</v>
      </c>
      <c r="D10" s="322"/>
      <c r="E10" s="323"/>
      <c r="F10" s="324"/>
      <c r="G10" s="161" t="s">
        <v>6</v>
      </c>
      <c r="H10" s="199">
        <v>10000000</v>
      </c>
      <c r="I10" s="434" t="s">
        <v>7</v>
      </c>
      <c r="J10" s="434"/>
      <c r="K10" s="35">
        <f>IFERROR(H11/H10," ")</f>
        <v>0.9</v>
      </c>
      <c r="L10" s="76"/>
      <c r="M10" s="108"/>
    </row>
    <row r="11" spans="1:13" x14ac:dyDescent="0.25">
      <c r="A11" s="108"/>
      <c r="B11" s="74"/>
      <c r="C11" s="79" t="s">
        <v>3</v>
      </c>
      <c r="D11" s="429"/>
      <c r="E11" s="429"/>
      <c r="F11" s="429"/>
      <c r="G11" s="162" t="s">
        <v>8</v>
      </c>
      <c r="H11" s="199">
        <v>9000000</v>
      </c>
      <c r="I11" s="430" t="s">
        <v>9</v>
      </c>
      <c r="J11" s="430"/>
      <c r="K11" s="202">
        <v>5</v>
      </c>
      <c r="L11" s="76"/>
      <c r="M11" s="108"/>
    </row>
    <row r="12" spans="1:13" x14ac:dyDescent="0.25">
      <c r="A12" s="108"/>
      <c r="B12" s="74"/>
      <c r="C12" s="79" t="s">
        <v>4</v>
      </c>
      <c r="D12" s="429" t="str">
        <f>+C19</f>
        <v>Artes (SNIES 109352)</v>
      </c>
      <c r="E12" s="429"/>
      <c r="F12" s="429"/>
      <c r="G12" s="162" t="s">
        <v>10</v>
      </c>
      <c r="H12" s="213">
        <v>25</v>
      </c>
      <c r="I12" s="431"/>
      <c r="J12" s="432"/>
      <c r="K12" s="433"/>
      <c r="L12" s="76"/>
      <c r="M12" s="108"/>
    </row>
    <row r="13" spans="1:13" ht="18.75" x14ac:dyDescent="0.25">
      <c r="A13" s="108"/>
      <c r="B13" s="74"/>
      <c r="C13" s="360" t="s">
        <v>25</v>
      </c>
      <c r="D13" s="361"/>
      <c r="E13" s="361"/>
      <c r="F13" s="361"/>
      <c r="G13" s="361"/>
      <c r="H13" s="361"/>
      <c r="I13" s="361"/>
      <c r="J13" s="361"/>
      <c r="K13" s="362"/>
      <c r="L13" s="76"/>
      <c r="M13" s="108"/>
    </row>
    <row r="14" spans="1:13" ht="18.75" customHeight="1" x14ac:dyDescent="0.3">
      <c r="A14" s="108"/>
      <c r="B14" s="74"/>
      <c r="C14" s="363" t="s">
        <v>90</v>
      </c>
      <c r="D14" s="364"/>
      <c r="E14" s="364"/>
      <c r="F14" s="364"/>
      <c r="G14" s="163" t="s">
        <v>32</v>
      </c>
      <c r="H14" s="82">
        <f ca="1">TODAY()</f>
        <v>45637</v>
      </c>
      <c r="I14" s="374" t="s">
        <v>91</v>
      </c>
      <c r="J14" s="374"/>
      <c r="K14" s="375"/>
      <c r="L14" s="76"/>
      <c r="M14" s="108"/>
    </row>
    <row r="15" spans="1:13" ht="18.75" customHeight="1" x14ac:dyDescent="0.25">
      <c r="A15" s="108"/>
      <c r="B15" s="74"/>
      <c r="C15" s="365"/>
      <c r="D15" s="366"/>
      <c r="E15" s="366"/>
      <c r="F15" s="366"/>
      <c r="G15" s="168" t="s">
        <v>20</v>
      </c>
      <c r="H15" s="87">
        <f>+H11</f>
        <v>9000000</v>
      </c>
      <c r="I15" s="377"/>
      <c r="J15" s="377"/>
      <c r="K15" s="378"/>
      <c r="L15" s="76"/>
      <c r="M15" s="108"/>
    </row>
    <row r="16" spans="1:13" ht="15" customHeight="1" x14ac:dyDescent="0.25">
      <c r="A16" s="108"/>
      <c r="B16" s="74"/>
      <c r="C16" s="165" t="s">
        <v>17</v>
      </c>
      <c r="D16" s="166"/>
      <c r="E16" s="166"/>
      <c r="F16" s="167"/>
      <c r="G16" s="218" t="s">
        <v>295</v>
      </c>
      <c r="H16" s="219">
        <f>+H10*20%</f>
        <v>2000000</v>
      </c>
      <c r="I16" s="377"/>
      <c r="J16" s="377"/>
      <c r="K16" s="378"/>
      <c r="L16" s="76"/>
      <c r="M16" s="108"/>
    </row>
    <row r="17" spans="1:13" ht="18.75" x14ac:dyDescent="0.3">
      <c r="A17" s="108"/>
      <c r="B17" s="74"/>
      <c r="C17" s="367">
        <f>D11</f>
        <v>0</v>
      </c>
      <c r="D17" s="368"/>
      <c r="E17" s="368"/>
      <c r="F17" s="368"/>
      <c r="G17" s="218" t="s">
        <v>296</v>
      </c>
      <c r="H17" s="219">
        <f>+H10*70%</f>
        <v>7000000</v>
      </c>
      <c r="I17" s="377"/>
      <c r="J17" s="377"/>
      <c r="K17" s="378"/>
      <c r="L17" s="76"/>
      <c r="M17" s="108"/>
    </row>
    <row r="18" spans="1:13" ht="18.75" x14ac:dyDescent="0.3">
      <c r="A18" s="108"/>
      <c r="B18" s="74"/>
      <c r="C18" s="367">
        <f>D10</f>
        <v>0</v>
      </c>
      <c r="D18" s="368"/>
      <c r="E18" s="368"/>
      <c r="F18" s="368"/>
      <c r="G18" s="168" t="s">
        <v>21</v>
      </c>
      <c r="H18" s="66">
        <f>K10</f>
        <v>0.9</v>
      </c>
      <c r="I18" s="377"/>
      <c r="J18" s="377"/>
      <c r="K18" s="378"/>
      <c r="L18" s="76"/>
      <c r="M18" s="108"/>
    </row>
    <row r="19" spans="1:13" ht="18.75" x14ac:dyDescent="0.3">
      <c r="A19" s="108"/>
      <c r="B19" s="74"/>
      <c r="C19" s="437" t="s">
        <v>113</v>
      </c>
      <c r="D19" s="438"/>
      <c r="E19" s="438"/>
      <c r="F19" s="439"/>
      <c r="G19" s="168" t="s">
        <v>22</v>
      </c>
      <c r="H19" s="214">
        <v>1.4999999999999999E-2</v>
      </c>
      <c r="I19" s="377"/>
      <c r="J19" s="377"/>
      <c r="K19" s="378"/>
      <c r="L19" s="76"/>
      <c r="M19" s="108"/>
    </row>
    <row r="20" spans="1:13" ht="35.25" customHeight="1" x14ac:dyDescent="0.3">
      <c r="A20" s="108"/>
      <c r="B20" s="74"/>
      <c r="C20" s="169" t="s">
        <v>92</v>
      </c>
      <c r="D20" s="435"/>
      <c r="E20" s="435"/>
      <c r="F20" s="436"/>
      <c r="G20" s="170" t="s">
        <v>24</v>
      </c>
      <c r="H20" s="88">
        <f>+IFERROR(H15-H16,"EXCEDE VALOR MÁXIMO A FINANCIAR")</f>
        <v>7000000</v>
      </c>
      <c r="I20" s="377"/>
      <c r="J20" s="377"/>
      <c r="K20" s="378"/>
      <c r="L20" s="76"/>
      <c r="M20" s="108"/>
    </row>
    <row r="21" spans="1:13" ht="15" customHeight="1" x14ac:dyDescent="0.25">
      <c r="A21" s="108"/>
      <c r="B21" s="74"/>
      <c r="C21" s="426" t="s">
        <v>289</v>
      </c>
      <c r="D21" s="427"/>
      <c r="E21" s="427"/>
      <c r="F21" s="427"/>
      <c r="G21" s="427"/>
      <c r="H21" s="428"/>
      <c r="I21" s="377"/>
      <c r="J21" s="377"/>
      <c r="K21" s="378"/>
      <c r="L21" s="76"/>
      <c r="M21" s="108"/>
    </row>
    <row r="22" spans="1:13" ht="33.75" customHeight="1" x14ac:dyDescent="0.25">
      <c r="A22" s="108"/>
      <c r="B22" s="74"/>
      <c r="C22" s="209" t="s">
        <v>26</v>
      </c>
      <c r="D22" s="210" t="s">
        <v>27</v>
      </c>
      <c r="E22" s="210" t="s">
        <v>28</v>
      </c>
      <c r="F22" s="210" t="s">
        <v>29</v>
      </c>
      <c r="G22" s="210" t="s">
        <v>30</v>
      </c>
      <c r="H22" s="171" t="s">
        <v>31</v>
      </c>
      <c r="I22" s="377"/>
      <c r="J22" s="377"/>
      <c r="K22" s="378"/>
      <c r="L22" s="76"/>
      <c r="M22" s="108"/>
    </row>
    <row r="23" spans="1:13" x14ac:dyDescent="0.25">
      <c r="A23" s="108"/>
      <c r="B23" s="74"/>
      <c r="C23" s="89">
        <v>0</v>
      </c>
      <c r="D23" s="90"/>
      <c r="E23" s="91"/>
      <c r="F23" s="91"/>
      <c r="G23" s="92"/>
      <c r="H23" s="172">
        <f>+H16</f>
        <v>2000000</v>
      </c>
      <c r="I23" s="377"/>
      <c r="J23" s="377"/>
      <c r="K23" s="378"/>
      <c r="L23" s="76"/>
      <c r="M23" s="108"/>
    </row>
    <row r="24" spans="1:13" x14ac:dyDescent="0.25">
      <c r="A24" s="108"/>
      <c r="B24" s="74"/>
      <c r="C24" s="89">
        <v>1</v>
      </c>
      <c r="D24" s="90">
        <f ca="1">H14+31</f>
        <v>45668</v>
      </c>
      <c r="E24" s="91">
        <f>IFERROR(IF(C24&lt;=$K$11,$H$23/$K$11,0),0)</f>
        <v>400000</v>
      </c>
      <c r="F24" s="91">
        <f>+H23*$H$19</f>
        <v>30000</v>
      </c>
      <c r="G24" s="93">
        <f>+F24+E24</f>
        <v>430000</v>
      </c>
      <c r="H24" s="172">
        <f>+H23-E24</f>
        <v>1600000</v>
      </c>
      <c r="I24" s="377"/>
      <c r="J24" s="377"/>
      <c r="K24" s="378"/>
      <c r="L24" s="76"/>
      <c r="M24" s="108"/>
    </row>
    <row r="25" spans="1:13" x14ac:dyDescent="0.25">
      <c r="A25" s="108"/>
      <c r="B25" s="74"/>
      <c r="C25" s="94">
        <v>2</v>
      </c>
      <c r="D25" s="90">
        <f ca="1">D24+31</f>
        <v>45699</v>
      </c>
      <c r="E25" s="91">
        <f>IFERROR(IF(C25&lt;=$K$11,$H$23/$K$11,0),0)</f>
        <v>400000</v>
      </c>
      <c r="F25" s="91">
        <f>+H24*$H$19</f>
        <v>24000</v>
      </c>
      <c r="G25" s="93">
        <f>+F25+E25</f>
        <v>424000</v>
      </c>
      <c r="H25" s="172">
        <f>+H24-E25</f>
        <v>1200000</v>
      </c>
      <c r="I25" s="377"/>
      <c r="J25" s="377"/>
      <c r="K25" s="378"/>
      <c r="L25" s="76"/>
      <c r="M25" s="108"/>
    </row>
    <row r="26" spans="1:13" x14ac:dyDescent="0.25">
      <c r="A26" s="108"/>
      <c r="B26" s="74"/>
      <c r="C26" s="94">
        <v>3</v>
      </c>
      <c r="D26" s="90">
        <f ca="1">D25+31</f>
        <v>45730</v>
      </c>
      <c r="E26" s="91">
        <f>IFERROR(IF(C26&lt;=$K$11,$H$23/$K$11,0),0)</f>
        <v>400000</v>
      </c>
      <c r="F26" s="91">
        <f>+H25*$H$19</f>
        <v>18000</v>
      </c>
      <c r="G26" s="93">
        <f>+F26+E26</f>
        <v>418000</v>
      </c>
      <c r="H26" s="172">
        <f>+H25-E26</f>
        <v>800000</v>
      </c>
      <c r="I26" s="377"/>
      <c r="J26" s="377"/>
      <c r="K26" s="378"/>
      <c r="L26" s="76"/>
      <c r="M26" s="108"/>
    </row>
    <row r="27" spans="1:13" x14ac:dyDescent="0.25">
      <c r="A27" s="108"/>
      <c r="B27" s="74"/>
      <c r="C27" s="94">
        <v>4</v>
      </c>
      <c r="D27" s="90">
        <f t="shared" ref="D27:D28" ca="1" si="0">D26+31</f>
        <v>45761</v>
      </c>
      <c r="E27" s="91">
        <f>IFERROR(IF(C27&lt;=$K$11,$H$23/$K$11,0),0)</f>
        <v>400000</v>
      </c>
      <c r="F27" s="91">
        <f>+H26*$H$19</f>
        <v>12000</v>
      </c>
      <c r="G27" s="93">
        <f>+F27+E27</f>
        <v>412000</v>
      </c>
      <c r="H27" s="172">
        <f>+H26-E27</f>
        <v>400000</v>
      </c>
      <c r="I27" s="377"/>
      <c r="J27" s="377"/>
      <c r="K27" s="378"/>
      <c r="L27" s="76"/>
      <c r="M27" s="108"/>
    </row>
    <row r="28" spans="1:13" x14ac:dyDescent="0.25">
      <c r="A28" s="108"/>
      <c r="B28" s="74"/>
      <c r="C28" s="173">
        <v>5</v>
      </c>
      <c r="D28" s="174">
        <f t="shared" ca="1" si="0"/>
        <v>45792</v>
      </c>
      <c r="E28" s="91">
        <f>IFERROR(IF(C28&lt;=$K$11,$H$23/$K$11,0),0)</f>
        <v>400000</v>
      </c>
      <c r="F28" s="91">
        <f>+H27*$H$19</f>
        <v>6000</v>
      </c>
      <c r="G28" s="176">
        <f>+F28+E28</f>
        <v>406000</v>
      </c>
      <c r="H28" s="177">
        <f>+H27-E28</f>
        <v>0</v>
      </c>
      <c r="I28" s="412"/>
      <c r="J28" s="412"/>
      <c r="K28" s="413"/>
      <c r="L28" s="76"/>
      <c r="M28" s="108"/>
    </row>
    <row r="29" spans="1:13" ht="15" customHeight="1" x14ac:dyDescent="0.25">
      <c r="A29" s="108"/>
      <c r="B29" s="74"/>
      <c r="C29" s="309" t="s">
        <v>297</v>
      </c>
      <c r="D29" s="310"/>
      <c r="E29" s="310"/>
      <c r="F29" s="310"/>
      <c r="G29" s="310"/>
      <c r="H29" s="310"/>
      <c r="I29" s="440" t="s">
        <v>294</v>
      </c>
      <c r="J29" s="440"/>
      <c r="K29" s="440"/>
      <c r="L29" s="76"/>
      <c r="M29" s="108"/>
    </row>
    <row r="30" spans="1:13" ht="29.25" customHeight="1" x14ac:dyDescent="0.25">
      <c r="A30" s="108"/>
      <c r="B30" s="74"/>
      <c r="C30" s="178" t="s">
        <v>26</v>
      </c>
      <c r="D30" s="178" t="s">
        <v>27</v>
      </c>
      <c r="E30" s="178" t="s">
        <v>28</v>
      </c>
      <c r="F30" s="178" t="s">
        <v>29</v>
      </c>
      <c r="G30" s="178" t="s">
        <v>30</v>
      </c>
      <c r="H30" s="178" t="s">
        <v>95</v>
      </c>
      <c r="I30" s="216" t="s">
        <v>291</v>
      </c>
      <c r="J30" s="216" t="s">
        <v>292</v>
      </c>
      <c r="K30" s="216" t="s">
        <v>98</v>
      </c>
      <c r="L30" s="76"/>
      <c r="M30" s="108"/>
    </row>
    <row r="31" spans="1:13" ht="12" customHeight="1" x14ac:dyDescent="0.25">
      <c r="A31" s="108"/>
      <c r="B31" s="74"/>
      <c r="C31" s="180">
        <v>0</v>
      </c>
      <c r="D31" s="180"/>
      <c r="E31" s="180"/>
      <c r="F31" s="180"/>
      <c r="G31" s="180"/>
      <c r="H31" s="217">
        <f>+H17</f>
        <v>7000000</v>
      </c>
      <c r="I31" s="182">
        <f>+G23</f>
        <v>0</v>
      </c>
      <c r="J31" s="183">
        <f t="shared" ref="J31:J36" si="1">+G31</f>
        <v>0</v>
      </c>
      <c r="K31" s="184">
        <f>+J31+I31</f>
        <v>0</v>
      </c>
      <c r="L31" s="76"/>
      <c r="M31" s="108"/>
    </row>
    <row r="32" spans="1:13" ht="12" customHeight="1" x14ac:dyDescent="0.25">
      <c r="A32" s="108"/>
      <c r="B32" s="74"/>
      <c r="C32" s="185">
        <v>1</v>
      </c>
      <c r="D32" s="186">
        <f ca="1">+D24</f>
        <v>45668</v>
      </c>
      <c r="E32" s="187">
        <f t="shared" ref="E32:E36" si="2">+IF(C32&gt;11,H31,0)</f>
        <v>0</v>
      </c>
      <c r="F32" s="187">
        <f>+H31*$H$19</f>
        <v>105000</v>
      </c>
      <c r="G32" s="187">
        <f t="shared" ref="G32:G36" si="3">E32+F32</f>
        <v>105000</v>
      </c>
      <c r="H32" s="188">
        <f>+H31-E32</f>
        <v>7000000</v>
      </c>
      <c r="I32" s="182">
        <f>+G24</f>
        <v>430000</v>
      </c>
      <c r="J32" s="183">
        <f t="shared" si="1"/>
        <v>105000</v>
      </c>
      <c r="K32" s="184">
        <f t="shared" ref="K32:K36" si="4">+J32+I32</f>
        <v>535000</v>
      </c>
      <c r="L32" s="76"/>
      <c r="M32" s="108"/>
    </row>
    <row r="33" spans="1:13" ht="12" customHeight="1" x14ac:dyDescent="0.25">
      <c r="A33" s="108"/>
      <c r="B33" s="74"/>
      <c r="C33" s="189">
        <v>2</v>
      </c>
      <c r="D33" s="186">
        <f ca="1">+D32+31</f>
        <v>45699</v>
      </c>
      <c r="E33" s="187">
        <f t="shared" si="2"/>
        <v>0</v>
      </c>
      <c r="F33" s="187">
        <f>+H32*$H$19</f>
        <v>105000</v>
      </c>
      <c r="G33" s="187">
        <f t="shared" si="3"/>
        <v>105000</v>
      </c>
      <c r="H33" s="188">
        <f t="shared" ref="H33:H36" si="5">+H32-E33</f>
        <v>7000000</v>
      </c>
      <c r="I33" s="182">
        <f t="shared" ref="I33:I36" si="6">+G25</f>
        <v>424000</v>
      </c>
      <c r="J33" s="183">
        <f t="shared" si="1"/>
        <v>105000</v>
      </c>
      <c r="K33" s="184">
        <f t="shared" si="4"/>
        <v>529000</v>
      </c>
      <c r="L33" s="76"/>
      <c r="M33" s="108"/>
    </row>
    <row r="34" spans="1:13" ht="12" customHeight="1" x14ac:dyDescent="0.25">
      <c r="A34" s="108"/>
      <c r="B34" s="74"/>
      <c r="C34" s="189">
        <v>3</v>
      </c>
      <c r="D34" s="186">
        <f t="shared" ref="D34:D36" ca="1" si="7">+D33+31</f>
        <v>45730</v>
      </c>
      <c r="E34" s="187">
        <f t="shared" si="2"/>
        <v>0</v>
      </c>
      <c r="F34" s="187">
        <f>+H33*$H$19</f>
        <v>105000</v>
      </c>
      <c r="G34" s="187">
        <f t="shared" si="3"/>
        <v>105000</v>
      </c>
      <c r="H34" s="188">
        <f t="shared" si="5"/>
        <v>7000000</v>
      </c>
      <c r="I34" s="182">
        <f t="shared" si="6"/>
        <v>418000</v>
      </c>
      <c r="J34" s="183">
        <f t="shared" si="1"/>
        <v>105000</v>
      </c>
      <c r="K34" s="184">
        <f t="shared" si="4"/>
        <v>523000</v>
      </c>
      <c r="L34" s="76"/>
      <c r="M34" s="108"/>
    </row>
    <row r="35" spans="1:13" ht="12" customHeight="1" x14ac:dyDescent="0.25">
      <c r="A35" s="108"/>
      <c r="B35" s="74"/>
      <c r="C35" s="189">
        <f>+C34+1</f>
        <v>4</v>
      </c>
      <c r="D35" s="186">
        <f t="shared" ca="1" si="7"/>
        <v>45761</v>
      </c>
      <c r="E35" s="187">
        <f t="shared" si="2"/>
        <v>0</v>
      </c>
      <c r="F35" s="187">
        <f>+H34*$H$19</f>
        <v>105000</v>
      </c>
      <c r="G35" s="187">
        <f t="shared" si="3"/>
        <v>105000</v>
      </c>
      <c r="H35" s="188">
        <f t="shared" si="5"/>
        <v>7000000</v>
      </c>
      <c r="I35" s="182">
        <f t="shared" si="6"/>
        <v>412000</v>
      </c>
      <c r="J35" s="183">
        <f t="shared" si="1"/>
        <v>105000</v>
      </c>
      <c r="K35" s="184">
        <f t="shared" si="4"/>
        <v>517000</v>
      </c>
      <c r="L35" s="76"/>
      <c r="M35" s="108"/>
    </row>
    <row r="36" spans="1:13" ht="12" customHeight="1" x14ac:dyDescent="0.25">
      <c r="A36" s="108"/>
      <c r="B36" s="74"/>
      <c r="C36" s="189">
        <f t="shared" ref="C36" si="8">+C35+1</f>
        <v>5</v>
      </c>
      <c r="D36" s="186">
        <f t="shared" ca="1" si="7"/>
        <v>45792</v>
      </c>
      <c r="E36" s="187">
        <f t="shared" si="2"/>
        <v>0</v>
      </c>
      <c r="F36" s="187">
        <f>+H35*$H$19</f>
        <v>105000</v>
      </c>
      <c r="G36" s="187">
        <f t="shared" si="3"/>
        <v>105000</v>
      </c>
      <c r="H36" s="188">
        <f t="shared" si="5"/>
        <v>7000000</v>
      </c>
      <c r="I36" s="182">
        <f t="shared" si="6"/>
        <v>406000</v>
      </c>
      <c r="J36" s="183">
        <f t="shared" si="1"/>
        <v>105000</v>
      </c>
      <c r="K36" s="184">
        <f t="shared" si="4"/>
        <v>511000</v>
      </c>
      <c r="L36" s="76"/>
      <c r="M36" s="108"/>
    </row>
    <row r="37" spans="1:13" x14ac:dyDescent="0.25">
      <c r="A37" s="108"/>
      <c r="B37" s="74"/>
      <c r="C37" s="423" t="s">
        <v>33</v>
      </c>
      <c r="D37" s="424"/>
      <c r="E37" s="96" t="s">
        <v>35</v>
      </c>
      <c r="F37" s="96"/>
      <c r="G37" s="97"/>
      <c r="H37" s="97"/>
      <c r="I37" s="197"/>
      <c r="J37" s="197"/>
      <c r="K37" s="198"/>
      <c r="L37" s="76"/>
      <c r="M37" s="108"/>
    </row>
    <row r="38" spans="1:13" ht="25.5" customHeight="1" x14ac:dyDescent="0.25">
      <c r="A38" s="108"/>
      <c r="B38" s="74"/>
      <c r="C38" s="414" t="s">
        <v>290</v>
      </c>
      <c r="D38" s="415"/>
      <c r="E38" s="415"/>
      <c r="F38" s="415"/>
      <c r="G38" s="415"/>
      <c r="H38" s="415"/>
      <c r="I38" s="415"/>
      <c r="J38" s="415"/>
      <c r="K38" s="416"/>
      <c r="L38" s="76"/>
      <c r="M38" s="108"/>
    </row>
    <row r="39" spans="1:13" ht="27" customHeight="1" x14ac:dyDescent="0.25">
      <c r="A39" s="108"/>
      <c r="B39" s="74"/>
      <c r="C39" s="417"/>
      <c r="D39" s="418"/>
      <c r="E39" s="418"/>
      <c r="F39" s="418"/>
      <c r="G39" s="418"/>
      <c r="H39" s="418"/>
      <c r="I39" s="418"/>
      <c r="J39" s="418"/>
      <c r="K39" s="419"/>
      <c r="L39" s="76"/>
      <c r="M39" s="108"/>
    </row>
    <row r="40" spans="1:13" ht="26.25" customHeight="1" x14ac:dyDescent="0.25">
      <c r="A40" s="108"/>
      <c r="B40" s="74"/>
      <c r="C40" s="420"/>
      <c r="D40" s="421"/>
      <c r="E40" s="421"/>
      <c r="F40" s="421"/>
      <c r="G40" s="421"/>
      <c r="H40" s="421"/>
      <c r="I40" s="421"/>
      <c r="J40" s="421"/>
      <c r="K40" s="422"/>
      <c r="L40" s="76"/>
      <c r="M40" s="108"/>
    </row>
    <row r="41" spans="1:13" x14ac:dyDescent="0.25">
      <c r="A41" s="108"/>
      <c r="B41" s="74"/>
      <c r="C41" s="336" t="s">
        <v>37</v>
      </c>
      <c r="D41" s="337"/>
      <c r="E41" s="337"/>
      <c r="F41" s="337"/>
      <c r="G41" s="337"/>
      <c r="H41" s="337"/>
      <c r="I41" s="337"/>
      <c r="J41" s="337"/>
      <c r="K41" s="337"/>
      <c r="L41" s="76"/>
      <c r="M41" s="108"/>
    </row>
    <row r="42" spans="1:13" x14ac:dyDescent="0.25">
      <c r="A42" s="108"/>
      <c r="B42" s="74"/>
      <c r="C42" s="56" t="s">
        <v>38</v>
      </c>
      <c r="D42" s="57"/>
      <c r="E42" s="243"/>
      <c r="F42" s="243"/>
      <c r="G42" s="243"/>
      <c r="H42" s="243"/>
      <c r="I42" s="243"/>
      <c r="J42" s="243"/>
      <c r="K42" s="243"/>
      <c r="L42" s="76"/>
      <c r="M42" s="108"/>
    </row>
    <row r="43" spans="1:13" x14ac:dyDescent="0.25">
      <c r="A43" s="108"/>
      <c r="B43" s="74"/>
      <c r="C43" s="58" t="s">
        <v>39</v>
      </c>
      <c r="D43" s="57"/>
      <c r="E43" s="274"/>
      <c r="F43" s="274"/>
      <c r="G43" s="274"/>
      <c r="H43" s="57" t="s">
        <v>40</v>
      </c>
      <c r="I43" s="243"/>
      <c r="J43" s="243"/>
      <c r="K43" s="243"/>
      <c r="L43" s="76"/>
      <c r="M43" s="108"/>
    </row>
    <row r="44" spans="1:13" x14ac:dyDescent="0.25">
      <c r="A44" s="108"/>
      <c r="B44" s="74"/>
      <c r="C44" s="56" t="s">
        <v>41</v>
      </c>
      <c r="D44" s="57"/>
      <c r="E44" s="243"/>
      <c r="F44" s="243"/>
      <c r="G44" s="243"/>
      <c r="H44" s="57" t="s">
        <v>42</v>
      </c>
      <c r="I44" s="243"/>
      <c r="J44" s="243"/>
      <c r="K44" s="243"/>
      <c r="L44" s="76"/>
      <c r="M44" s="108"/>
    </row>
    <row r="45" spans="1:13" x14ac:dyDescent="0.25">
      <c r="A45" s="108"/>
      <c r="B45" s="74"/>
      <c r="C45" s="56" t="s">
        <v>43</v>
      </c>
      <c r="D45" s="57"/>
      <c r="E45" s="243"/>
      <c r="F45" s="243"/>
      <c r="G45" s="243"/>
      <c r="H45" s="57" t="s">
        <v>44</v>
      </c>
      <c r="I45" s="243"/>
      <c r="J45" s="243"/>
      <c r="K45" s="243"/>
      <c r="L45" s="76"/>
      <c r="M45" s="108"/>
    </row>
    <row r="46" spans="1:13" ht="15.75" thickBot="1" x14ac:dyDescent="0.3">
      <c r="A46" s="108"/>
      <c r="B46" s="74"/>
      <c r="C46" s="56" t="s">
        <v>45</v>
      </c>
      <c r="D46" s="57"/>
      <c r="E46" s="243"/>
      <c r="F46" s="244"/>
      <c r="G46" s="243"/>
      <c r="H46" s="57" t="s">
        <v>46</v>
      </c>
      <c r="I46" s="243"/>
      <c r="J46" s="244"/>
      <c r="K46" s="243"/>
      <c r="L46" s="76"/>
      <c r="M46" s="108"/>
    </row>
    <row r="47" spans="1:13" ht="15.75" thickBot="1" x14ac:dyDescent="0.3">
      <c r="A47" s="108"/>
      <c r="B47" s="74"/>
      <c r="C47" s="56" t="s">
        <v>47</v>
      </c>
      <c r="D47" s="59"/>
      <c r="E47" s="59" t="s">
        <v>48</v>
      </c>
      <c r="F47" s="1"/>
      <c r="G47" s="59"/>
      <c r="H47" s="59" t="s">
        <v>49</v>
      </c>
      <c r="I47" s="60"/>
      <c r="J47" s="22"/>
      <c r="K47" s="61"/>
      <c r="L47" s="76"/>
      <c r="M47" s="108"/>
    </row>
    <row r="48" spans="1:13" x14ac:dyDescent="0.25">
      <c r="A48" s="108"/>
      <c r="B48" s="74"/>
      <c r="C48" s="268" t="s">
        <v>50</v>
      </c>
      <c r="D48" s="269"/>
      <c r="E48" s="269"/>
      <c r="F48" s="270"/>
      <c r="G48" s="271"/>
      <c r="H48" s="62" t="s">
        <v>51</v>
      </c>
      <c r="I48" s="243"/>
      <c r="J48" s="243"/>
      <c r="K48" s="243"/>
      <c r="L48" s="76"/>
      <c r="M48" s="108"/>
    </row>
    <row r="49" spans="1:13" x14ac:dyDescent="0.25">
      <c r="A49" s="108"/>
      <c r="B49" s="74"/>
      <c r="C49" s="268" t="s">
        <v>52</v>
      </c>
      <c r="D49" s="272"/>
      <c r="E49" s="208"/>
      <c r="F49" s="57" t="s">
        <v>44</v>
      </c>
      <c r="G49" s="273"/>
      <c r="H49" s="273"/>
      <c r="I49" s="63" t="s">
        <v>53</v>
      </c>
      <c r="J49" s="245"/>
      <c r="K49" s="247"/>
      <c r="L49" s="76"/>
      <c r="M49" s="108"/>
    </row>
    <row r="50" spans="1:13" x14ac:dyDescent="0.25">
      <c r="A50" s="108"/>
      <c r="B50" s="74"/>
      <c r="C50" s="336" t="s">
        <v>54</v>
      </c>
      <c r="D50" s="337"/>
      <c r="E50" s="337"/>
      <c r="F50" s="337"/>
      <c r="G50" s="337"/>
      <c r="H50" s="337"/>
      <c r="I50" s="337"/>
      <c r="J50" s="337"/>
      <c r="K50" s="337"/>
      <c r="L50" s="76"/>
      <c r="M50" s="108"/>
    </row>
    <row r="51" spans="1:13" x14ac:dyDescent="0.25">
      <c r="A51" s="108"/>
      <c r="B51" s="74"/>
      <c r="C51" s="261" t="s">
        <v>55</v>
      </c>
      <c r="D51" s="261"/>
      <c r="E51" s="261" t="s">
        <v>56</v>
      </c>
      <c r="F51" s="261"/>
      <c r="G51" s="261"/>
      <c r="H51" s="261"/>
      <c r="I51" s="261" t="s">
        <v>57</v>
      </c>
      <c r="J51" s="261"/>
      <c r="K51" s="261"/>
      <c r="L51" s="76"/>
      <c r="M51" s="108"/>
    </row>
    <row r="52" spans="1:13" x14ac:dyDescent="0.25">
      <c r="A52" s="108"/>
      <c r="B52" s="74"/>
      <c r="C52" s="243"/>
      <c r="D52" s="243"/>
      <c r="E52" s="243"/>
      <c r="F52" s="243"/>
      <c r="G52" s="243"/>
      <c r="H52" s="243"/>
      <c r="I52" s="262"/>
      <c r="J52" s="262"/>
      <c r="K52" s="262"/>
      <c r="L52" s="76"/>
      <c r="M52" s="108"/>
    </row>
    <row r="53" spans="1:13" x14ac:dyDescent="0.25">
      <c r="A53" s="108"/>
      <c r="B53" s="74"/>
      <c r="C53" s="243"/>
      <c r="D53" s="243"/>
      <c r="E53" s="243"/>
      <c r="F53" s="243"/>
      <c r="G53" s="243"/>
      <c r="H53" s="243"/>
      <c r="I53" s="263"/>
      <c r="J53" s="263"/>
      <c r="K53" s="263"/>
      <c r="L53" s="76"/>
      <c r="M53" s="108"/>
    </row>
    <row r="54" spans="1:13" x14ac:dyDescent="0.25">
      <c r="A54" s="108"/>
      <c r="B54" s="74"/>
      <c r="C54" s="379" t="s">
        <v>58</v>
      </c>
      <c r="D54" s="380"/>
      <c r="E54" s="380"/>
      <c r="F54" s="380"/>
      <c r="G54" s="381"/>
      <c r="H54" s="382" t="s">
        <v>59</v>
      </c>
      <c r="I54" s="382"/>
      <c r="J54" s="382"/>
      <c r="K54" s="382"/>
      <c r="L54" s="76"/>
      <c r="M54" s="108"/>
    </row>
    <row r="55" spans="1:13" x14ac:dyDescent="0.25">
      <c r="A55" s="108"/>
      <c r="B55" s="74"/>
      <c r="C55" s="243" t="s">
        <v>60</v>
      </c>
      <c r="D55" s="243"/>
      <c r="E55" s="249"/>
      <c r="F55" s="250"/>
      <c r="G55" s="251"/>
      <c r="H55" s="243" t="s">
        <v>61</v>
      </c>
      <c r="I55" s="243"/>
      <c r="J55" s="250"/>
      <c r="K55" s="251"/>
      <c r="L55" s="76"/>
      <c r="M55" s="108"/>
    </row>
    <row r="56" spans="1:13" x14ac:dyDescent="0.25">
      <c r="A56" s="108"/>
      <c r="B56" s="74"/>
      <c r="C56" s="243" t="s">
        <v>62</v>
      </c>
      <c r="D56" s="243"/>
      <c r="E56" s="249"/>
      <c r="F56" s="250"/>
      <c r="G56" s="251"/>
      <c r="H56" s="243" t="s">
        <v>63</v>
      </c>
      <c r="I56" s="243"/>
      <c r="J56" s="250"/>
      <c r="K56" s="251"/>
      <c r="L56" s="76"/>
      <c r="M56" s="108"/>
    </row>
    <row r="57" spans="1:13" x14ac:dyDescent="0.25">
      <c r="A57" s="108"/>
      <c r="B57" s="74"/>
      <c r="C57" s="243" t="s">
        <v>64</v>
      </c>
      <c r="D57" s="243"/>
      <c r="E57" s="252"/>
      <c r="F57" s="253"/>
      <c r="G57" s="254"/>
      <c r="H57" s="243" t="s">
        <v>65</v>
      </c>
      <c r="I57" s="243"/>
      <c r="J57" s="250"/>
      <c r="K57" s="251"/>
      <c r="L57" s="76"/>
      <c r="M57" s="108"/>
    </row>
    <row r="58" spans="1:13" x14ac:dyDescent="0.25">
      <c r="A58" s="108"/>
      <c r="B58" s="74"/>
      <c r="C58" s="243"/>
      <c r="D58" s="243"/>
      <c r="E58" s="255"/>
      <c r="F58" s="256"/>
      <c r="G58" s="257"/>
      <c r="H58" s="243" t="s">
        <v>66</v>
      </c>
      <c r="I58" s="243"/>
      <c r="J58" s="250"/>
      <c r="K58" s="251"/>
      <c r="L58" s="76"/>
      <c r="M58" s="108"/>
    </row>
    <row r="59" spans="1:13" x14ac:dyDescent="0.25">
      <c r="A59" s="108"/>
      <c r="B59" s="74"/>
      <c r="C59" s="243"/>
      <c r="D59" s="243"/>
      <c r="E59" s="258"/>
      <c r="F59" s="259"/>
      <c r="G59" s="260"/>
      <c r="H59" s="243" t="s">
        <v>67</v>
      </c>
      <c r="I59" s="243"/>
      <c r="J59" s="250"/>
      <c r="K59" s="251"/>
      <c r="L59" s="76"/>
      <c r="M59" s="108"/>
    </row>
    <row r="60" spans="1:13" x14ac:dyDescent="0.25">
      <c r="A60" s="108"/>
      <c r="B60" s="74"/>
      <c r="C60" s="236" t="s">
        <v>68</v>
      </c>
      <c r="D60" s="236"/>
      <c r="E60" s="237">
        <f>SUM(E55:G59)</f>
        <v>0</v>
      </c>
      <c r="F60" s="238"/>
      <c r="G60" s="239"/>
      <c r="H60" s="236" t="s">
        <v>68</v>
      </c>
      <c r="I60" s="236"/>
      <c r="J60" s="240">
        <f>SUM(J55:K59)</f>
        <v>0</v>
      </c>
      <c r="K60" s="240"/>
      <c r="L60" s="76"/>
      <c r="M60" s="108"/>
    </row>
    <row r="61" spans="1:13" x14ac:dyDescent="0.25">
      <c r="A61" s="108"/>
      <c r="B61" s="74"/>
      <c r="C61" s="336" t="s">
        <v>69</v>
      </c>
      <c r="D61" s="337"/>
      <c r="E61" s="337"/>
      <c r="F61" s="337"/>
      <c r="G61" s="337"/>
      <c r="H61" s="337"/>
      <c r="I61" s="337"/>
      <c r="J61" s="337"/>
      <c r="K61" s="337"/>
      <c r="L61" s="76"/>
      <c r="M61" s="108"/>
    </row>
    <row r="62" spans="1:13" x14ac:dyDescent="0.25">
      <c r="A62" s="108"/>
      <c r="B62" s="74"/>
      <c r="C62" s="98" t="s">
        <v>41</v>
      </c>
      <c r="D62" s="57"/>
      <c r="E62" s="243"/>
      <c r="F62" s="243"/>
      <c r="G62" s="243"/>
      <c r="H62" s="57" t="s">
        <v>70</v>
      </c>
      <c r="I62" s="243"/>
      <c r="J62" s="243"/>
      <c r="K62" s="243"/>
      <c r="L62" s="76"/>
      <c r="M62" s="108"/>
    </row>
    <row r="63" spans="1:13" x14ac:dyDescent="0.25">
      <c r="A63" s="108"/>
      <c r="B63" s="74"/>
      <c r="C63" s="98" t="s">
        <v>43</v>
      </c>
      <c r="D63" s="57"/>
      <c r="E63" s="243"/>
      <c r="F63" s="243"/>
      <c r="G63" s="243"/>
      <c r="H63" s="64" t="s">
        <v>44</v>
      </c>
      <c r="I63" s="244"/>
      <c r="J63" s="244"/>
      <c r="K63" s="244"/>
      <c r="L63" s="76"/>
      <c r="M63" s="108"/>
    </row>
    <row r="64" spans="1:13" x14ac:dyDescent="0.25">
      <c r="A64" s="108"/>
      <c r="B64" s="74"/>
      <c r="C64" s="103" t="s">
        <v>71</v>
      </c>
      <c r="D64" s="65"/>
      <c r="E64" s="245"/>
      <c r="F64" s="246"/>
      <c r="G64" s="247"/>
      <c r="H64" s="63" t="s">
        <v>42</v>
      </c>
      <c r="I64" s="243"/>
      <c r="J64" s="243"/>
      <c r="K64" s="243"/>
      <c r="L64" s="76"/>
      <c r="M64" s="108"/>
    </row>
    <row r="65" spans="1:13" x14ac:dyDescent="0.25">
      <c r="A65" s="108"/>
      <c r="B65" s="74"/>
      <c r="C65" s="341" t="s">
        <v>72</v>
      </c>
      <c r="D65" s="341"/>
      <c r="E65" s="341"/>
      <c r="F65" s="341"/>
      <c r="G65" s="341"/>
      <c r="H65" s="341"/>
      <c r="I65" s="341"/>
      <c r="J65" s="341"/>
      <c r="K65" s="341"/>
      <c r="L65" s="76"/>
      <c r="M65" s="108"/>
    </row>
    <row r="66" spans="1:13" ht="72.75" customHeight="1" x14ac:dyDescent="0.25">
      <c r="A66" s="108"/>
      <c r="B66" s="74"/>
      <c r="C66" s="342" t="s">
        <v>73</v>
      </c>
      <c r="D66" s="342"/>
      <c r="E66" s="342"/>
      <c r="F66" s="342"/>
      <c r="G66" s="342"/>
      <c r="H66" s="342"/>
      <c r="I66" s="342"/>
      <c r="J66" s="342"/>
      <c r="K66" s="342"/>
      <c r="L66" s="76"/>
      <c r="M66" s="108"/>
    </row>
    <row r="67" spans="1:13" ht="118.5" customHeight="1" x14ac:dyDescent="0.25">
      <c r="A67" s="108"/>
      <c r="B67" s="74"/>
      <c r="C67" s="342" t="s">
        <v>74</v>
      </c>
      <c r="D67" s="342"/>
      <c r="E67" s="342"/>
      <c r="F67" s="342"/>
      <c r="G67" s="342"/>
      <c r="H67" s="342"/>
      <c r="I67" s="342"/>
      <c r="J67" s="342"/>
      <c r="K67" s="342"/>
      <c r="L67" s="76"/>
      <c r="M67" s="108"/>
    </row>
    <row r="68" spans="1:13" ht="165" customHeight="1" x14ac:dyDescent="0.25">
      <c r="A68" s="108"/>
      <c r="B68" s="74"/>
      <c r="C68" s="342" t="s">
        <v>75</v>
      </c>
      <c r="D68" s="342"/>
      <c r="E68" s="342"/>
      <c r="F68" s="342"/>
      <c r="G68" s="342"/>
      <c r="H68" s="342"/>
      <c r="I68" s="342"/>
      <c r="J68" s="342"/>
      <c r="K68" s="342"/>
      <c r="L68" s="76"/>
      <c r="M68" s="108"/>
    </row>
    <row r="69" spans="1:13" ht="192" customHeight="1" x14ac:dyDescent="0.25">
      <c r="A69" s="108"/>
      <c r="B69" s="74"/>
      <c r="C69" s="342" t="s">
        <v>276</v>
      </c>
      <c r="D69" s="342"/>
      <c r="E69" s="342"/>
      <c r="F69" s="342"/>
      <c r="G69" s="342"/>
      <c r="H69" s="342"/>
      <c r="I69" s="342"/>
      <c r="J69" s="342"/>
      <c r="K69" s="342"/>
      <c r="L69" s="76"/>
      <c r="M69" s="108"/>
    </row>
    <row r="70" spans="1:13" ht="336" customHeight="1" x14ac:dyDescent="0.25">
      <c r="A70" s="108"/>
      <c r="B70" s="74"/>
      <c r="C70" s="342" t="s">
        <v>301</v>
      </c>
      <c r="D70" s="342"/>
      <c r="E70" s="342"/>
      <c r="F70" s="342"/>
      <c r="G70" s="342"/>
      <c r="H70" s="342"/>
      <c r="I70" s="342"/>
      <c r="J70" s="342"/>
      <c r="K70" s="342"/>
      <c r="L70" s="76"/>
      <c r="M70" s="108"/>
    </row>
    <row r="71" spans="1:13" x14ac:dyDescent="0.25">
      <c r="A71" s="108"/>
      <c r="B71" s="74"/>
      <c r="C71" s="104" t="s">
        <v>77</v>
      </c>
      <c r="D71" s="104"/>
      <c r="E71" s="104"/>
      <c r="F71" s="104"/>
      <c r="G71" s="104"/>
      <c r="H71" s="104"/>
      <c r="I71" s="104"/>
      <c r="J71" s="104"/>
      <c r="K71" s="104"/>
      <c r="L71" s="76"/>
      <c r="M71" s="108"/>
    </row>
    <row r="72" spans="1:13" x14ac:dyDescent="0.25">
      <c r="A72" s="108"/>
      <c r="B72" s="74"/>
      <c r="C72" s="104"/>
      <c r="D72" s="104"/>
      <c r="E72" s="104"/>
      <c r="F72" s="104"/>
      <c r="G72" s="104"/>
      <c r="H72" s="104"/>
      <c r="I72" s="104"/>
      <c r="J72" s="104"/>
      <c r="K72" s="104"/>
      <c r="L72" s="76"/>
      <c r="M72" s="108"/>
    </row>
    <row r="73" spans="1:13" ht="36.75" customHeight="1" x14ac:dyDescent="0.25">
      <c r="A73" s="108"/>
      <c r="B73" s="74"/>
      <c r="C73" s="104"/>
      <c r="D73" s="104"/>
      <c r="E73" s="104"/>
      <c r="F73" s="104"/>
      <c r="G73" s="104"/>
      <c r="H73" s="104"/>
      <c r="I73" s="104"/>
      <c r="J73" s="104"/>
      <c r="K73" s="104"/>
      <c r="L73" s="76"/>
      <c r="M73" s="108"/>
    </row>
    <row r="74" spans="1:13" ht="36.75" customHeight="1" x14ac:dyDescent="0.25">
      <c r="A74" s="108"/>
      <c r="B74" s="74"/>
      <c r="C74" s="104"/>
      <c r="D74" s="104"/>
      <c r="E74" s="104"/>
      <c r="F74" s="334" t="s">
        <v>78</v>
      </c>
      <c r="G74" s="104"/>
      <c r="H74" s="104"/>
      <c r="I74" s="104"/>
      <c r="J74" s="104"/>
      <c r="K74" s="334" t="s">
        <v>78</v>
      </c>
      <c r="L74" s="76"/>
      <c r="M74" s="108"/>
    </row>
    <row r="75" spans="1:13" ht="36.75" customHeight="1" thickBot="1" x14ac:dyDescent="0.3">
      <c r="A75" s="108"/>
      <c r="B75" s="74"/>
      <c r="C75" s="425"/>
      <c r="D75" s="425"/>
      <c r="E75" s="104"/>
      <c r="F75" s="335"/>
      <c r="G75" s="104"/>
      <c r="H75" s="425"/>
      <c r="I75" s="425"/>
      <c r="J75" s="104"/>
      <c r="K75" s="335"/>
      <c r="L75" s="76"/>
      <c r="M75" s="108"/>
    </row>
    <row r="76" spans="1:13" ht="15.75" thickTop="1" x14ac:dyDescent="0.25">
      <c r="A76" s="108"/>
      <c r="B76" s="74"/>
      <c r="C76" s="104" t="s">
        <v>79</v>
      </c>
      <c r="D76" s="104"/>
      <c r="E76" s="104"/>
      <c r="F76" s="104"/>
      <c r="G76" s="104"/>
      <c r="H76" s="104" t="s">
        <v>80</v>
      </c>
      <c r="I76" s="104"/>
      <c r="J76" s="104"/>
      <c r="K76" s="104"/>
      <c r="L76" s="76"/>
      <c r="M76" s="108"/>
    </row>
    <row r="77" spans="1:13" x14ac:dyDescent="0.25">
      <c r="A77" s="108"/>
      <c r="B77" s="74"/>
      <c r="C77" s="104" t="s">
        <v>81</v>
      </c>
      <c r="D77" s="104"/>
      <c r="E77" s="104"/>
      <c r="F77" s="104"/>
      <c r="G77" s="104"/>
      <c r="H77" s="104" t="s">
        <v>81</v>
      </c>
      <c r="I77" s="104"/>
      <c r="J77" s="104"/>
      <c r="K77" s="104"/>
      <c r="L77" s="76"/>
      <c r="M77" s="108"/>
    </row>
    <row r="78" spans="1:13" x14ac:dyDescent="0.25">
      <c r="A78" s="108"/>
      <c r="B78" s="74"/>
      <c r="C78" s="104"/>
      <c r="D78" s="104"/>
      <c r="E78" s="104"/>
      <c r="F78" s="104"/>
      <c r="G78" s="104"/>
      <c r="H78" s="104"/>
      <c r="I78" s="104"/>
      <c r="J78" s="104"/>
      <c r="K78" s="104"/>
      <c r="L78" s="76"/>
      <c r="M78" s="108"/>
    </row>
    <row r="79" spans="1:13" x14ac:dyDescent="0.25">
      <c r="A79" s="108"/>
      <c r="B79" s="74"/>
      <c r="C79" s="336" t="s">
        <v>82</v>
      </c>
      <c r="D79" s="337"/>
      <c r="E79" s="337"/>
      <c r="F79" s="337"/>
      <c r="G79" s="337"/>
      <c r="H79" s="337"/>
      <c r="I79" s="337"/>
      <c r="J79" s="337"/>
      <c r="K79" s="337"/>
      <c r="L79" s="76"/>
      <c r="M79" s="108"/>
    </row>
    <row r="80" spans="1:13" x14ac:dyDescent="0.25">
      <c r="A80" s="108"/>
      <c r="B80" s="74"/>
      <c r="C80" s="102"/>
      <c r="D80" s="100"/>
      <c r="E80" s="100"/>
      <c r="F80" s="100"/>
      <c r="G80" s="100"/>
      <c r="H80" s="100"/>
      <c r="I80" s="100"/>
      <c r="J80" s="100"/>
      <c r="K80" s="101"/>
      <c r="L80" s="76"/>
      <c r="M80" s="108"/>
    </row>
    <row r="81" spans="1:13" x14ac:dyDescent="0.25">
      <c r="A81" s="108"/>
      <c r="B81" s="74"/>
      <c r="C81" s="338"/>
      <c r="D81" s="339"/>
      <c r="E81" s="339"/>
      <c r="F81" s="339"/>
      <c r="G81" s="339"/>
      <c r="H81" s="339"/>
      <c r="I81" s="339"/>
      <c r="J81" s="339"/>
      <c r="K81" s="340"/>
      <c r="L81" s="76"/>
      <c r="M81" s="108"/>
    </row>
    <row r="82" spans="1:13" x14ac:dyDescent="0.25">
      <c r="A82" s="108"/>
      <c r="B82" s="74"/>
      <c r="C82" s="309" t="s">
        <v>84</v>
      </c>
      <c r="D82" s="310"/>
      <c r="E82" s="310"/>
      <c r="F82" s="310"/>
      <c r="G82" s="310"/>
      <c r="H82" s="310"/>
      <c r="I82" s="310"/>
      <c r="J82" s="310"/>
      <c r="K82" s="310"/>
      <c r="L82" s="76"/>
      <c r="M82" s="108"/>
    </row>
    <row r="83" spans="1:13" ht="12.75" customHeight="1" x14ac:dyDescent="0.25">
      <c r="A83" s="108"/>
      <c r="B83" s="74"/>
      <c r="C83" s="404" t="s">
        <v>85</v>
      </c>
      <c r="D83" s="311"/>
      <c r="E83" s="311"/>
      <c r="F83" s="311"/>
      <c r="G83" s="311"/>
      <c r="H83" s="311"/>
      <c r="I83" s="311"/>
      <c r="J83" s="311"/>
      <c r="K83" s="405"/>
      <c r="L83" s="76"/>
      <c r="M83" s="108"/>
    </row>
    <row r="84" spans="1:13" ht="12.75" customHeight="1" x14ac:dyDescent="0.25">
      <c r="A84" s="108"/>
      <c r="B84" s="74"/>
      <c r="C84" s="406"/>
      <c r="D84" s="312"/>
      <c r="E84" s="312"/>
      <c r="F84" s="312"/>
      <c r="G84" s="312"/>
      <c r="H84" s="312"/>
      <c r="I84" s="312"/>
      <c r="J84" s="312"/>
      <c r="K84" s="407"/>
      <c r="L84" s="76"/>
      <c r="M84" s="108"/>
    </row>
    <row r="85" spans="1:13" ht="12.75" customHeight="1" x14ac:dyDescent="0.25">
      <c r="A85" s="108"/>
      <c r="B85" s="74"/>
      <c r="C85" s="406"/>
      <c r="D85" s="312"/>
      <c r="E85" s="312"/>
      <c r="F85" s="312"/>
      <c r="G85" s="312"/>
      <c r="H85" s="312"/>
      <c r="I85" s="312"/>
      <c r="J85" s="312"/>
      <c r="K85" s="407"/>
      <c r="L85" s="76"/>
      <c r="M85" s="108"/>
    </row>
    <row r="86" spans="1:13" ht="12.75" customHeight="1" x14ac:dyDescent="0.25">
      <c r="A86" s="108"/>
      <c r="B86" s="74"/>
      <c r="C86" s="406"/>
      <c r="D86" s="312"/>
      <c r="E86" s="312"/>
      <c r="F86" s="312"/>
      <c r="G86" s="312"/>
      <c r="H86" s="312"/>
      <c r="I86" s="312"/>
      <c r="J86" s="312"/>
      <c r="K86" s="407"/>
      <c r="L86" s="76"/>
      <c r="M86" s="108"/>
    </row>
    <row r="87" spans="1:13" ht="12.75" customHeight="1" x14ac:dyDescent="0.25">
      <c r="A87" s="108"/>
      <c r="B87" s="74"/>
      <c r="C87" s="408"/>
      <c r="D87" s="409"/>
      <c r="E87" s="409"/>
      <c r="F87" s="409"/>
      <c r="G87" s="409"/>
      <c r="H87" s="409"/>
      <c r="I87" s="409"/>
      <c r="J87" s="409"/>
      <c r="K87" s="410"/>
      <c r="L87" s="76"/>
      <c r="M87" s="108"/>
    </row>
    <row r="88" spans="1:13" x14ac:dyDescent="0.25">
      <c r="A88" s="108"/>
      <c r="B88" s="105"/>
      <c r="C88" s="106"/>
      <c r="D88" s="106"/>
      <c r="E88" s="106"/>
      <c r="F88" s="106"/>
      <c r="G88" s="106"/>
      <c r="H88" s="106"/>
      <c r="I88" s="106"/>
      <c r="J88" s="106"/>
      <c r="K88" s="106"/>
      <c r="L88" s="107"/>
      <c r="M88" s="108"/>
    </row>
    <row r="89" spans="1:13" x14ac:dyDescent="0.25">
      <c r="A89" s="108"/>
      <c r="B89" s="108"/>
      <c r="C89" s="108"/>
      <c r="D89" s="108"/>
      <c r="E89" s="108"/>
      <c r="F89" s="108"/>
      <c r="G89" s="108"/>
      <c r="H89" s="108"/>
      <c r="I89" s="108"/>
      <c r="J89" s="108"/>
      <c r="K89" s="108"/>
      <c r="L89" s="108"/>
      <c r="M89" s="108"/>
    </row>
    <row r="90" spans="1:13" x14ac:dyDescent="0.25">
      <c r="A90" s="108"/>
      <c r="B90" s="108"/>
      <c r="C90" s="108"/>
      <c r="D90" s="108"/>
      <c r="E90" s="108"/>
      <c r="F90" s="108"/>
      <c r="G90" s="108"/>
      <c r="H90" s="108"/>
      <c r="I90" s="108"/>
      <c r="J90" s="108"/>
      <c r="K90" s="108"/>
      <c r="L90" s="108"/>
      <c r="M90" s="108"/>
    </row>
    <row r="91" spans="1:13" x14ac:dyDescent="0.25">
      <c r="A91" s="108"/>
      <c r="B91" s="108"/>
      <c r="C91" s="108"/>
      <c r="D91" s="108"/>
      <c r="E91" s="108"/>
      <c r="F91" s="108"/>
      <c r="G91" s="108"/>
      <c r="H91" s="108"/>
      <c r="I91" s="108"/>
      <c r="J91" s="108"/>
      <c r="K91" s="108"/>
      <c r="L91" s="108"/>
      <c r="M91" s="108"/>
    </row>
    <row r="92" spans="1:13" ht="15" customHeight="1" x14ac:dyDescent="0.25"/>
    <row r="93" spans="1:13" ht="15" customHeight="1" x14ac:dyDescent="0.25"/>
    <row r="94" spans="1:13" ht="15" customHeight="1" x14ac:dyDescent="0.25"/>
    <row r="95" spans="1:13" ht="15" customHeight="1" x14ac:dyDescent="0.25"/>
    <row r="96" spans="1:13" ht="15" customHeight="1" x14ac:dyDescent="0.25"/>
    <row r="97" ht="15" customHeight="1" x14ac:dyDescent="0.25"/>
    <row r="98" ht="15" customHeight="1" x14ac:dyDescent="0.25"/>
    <row r="99" ht="15" customHeight="1" x14ac:dyDescent="0.25"/>
    <row r="100" ht="15" customHeight="1" x14ac:dyDescent="0.25"/>
  </sheetData>
  <sheetProtection algorithmName="SHA-512" hashValue="9vy+Pq7GYEX6JFePeM8T7G2eAjg/XrejjmOrLXkw654lGpCjW7lORHGdY5w/6dMnnwFdRtxq8g4EcONwxTbxWQ==" saltValue="jp7fhXIaDNcQtmkMGxbtCA==" spinCount="100000" sheet="1" objects="1" scenarios="1"/>
  <mergeCells count="92">
    <mergeCell ref="C4:L4"/>
    <mergeCell ref="C5:L5"/>
    <mergeCell ref="C8:F9"/>
    <mergeCell ref="G8:K9"/>
    <mergeCell ref="D10:F10"/>
    <mergeCell ref="I10:J10"/>
    <mergeCell ref="C38:K40"/>
    <mergeCell ref="D11:F11"/>
    <mergeCell ref="I11:J11"/>
    <mergeCell ref="D12:F12"/>
    <mergeCell ref="I12:K12"/>
    <mergeCell ref="C13:K13"/>
    <mergeCell ref="C14:F15"/>
    <mergeCell ref="I14:K28"/>
    <mergeCell ref="C17:F17"/>
    <mergeCell ref="C18:F18"/>
    <mergeCell ref="C19:F19"/>
    <mergeCell ref="D20:F20"/>
    <mergeCell ref="C21:H21"/>
    <mergeCell ref="C29:H29"/>
    <mergeCell ref="I29:K29"/>
    <mergeCell ref="C37:D37"/>
    <mergeCell ref="C41:K41"/>
    <mergeCell ref="E42:K42"/>
    <mergeCell ref="E43:G43"/>
    <mergeCell ref="I43:K43"/>
    <mergeCell ref="E44:G44"/>
    <mergeCell ref="I44:K44"/>
    <mergeCell ref="E45:G45"/>
    <mergeCell ref="I45:K45"/>
    <mergeCell ref="E46:G46"/>
    <mergeCell ref="I46:K46"/>
    <mergeCell ref="C48:E48"/>
    <mergeCell ref="F48:G48"/>
    <mergeCell ref="I48:K48"/>
    <mergeCell ref="C49:D49"/>
    <mergeCell ref="G49:H49"/>
    <mergeCell ref="J49:K49"/>
    <mergeCell ref="C50:K50"/>
    <mergeCell ref="C51:D51"/>
    <mergeCell ref="E51:H51"/>
    <mergeCell ref="I51:K51"/>
    <mergeCell ref="C52:D52"/>
    <mergeCell ref="E52:H52"/>
    <mergeCell ref="I52:K52"/>
    <mergeCell ref="C53:D53"/>
    <mergeCell ref="E53:H53"/>
    <mergeCell ref="I53:K53"/>
    <mergeCell ref="C54:G54"/>
    <mergeCell ref="H54:K54"/>
    <mergeCell ref="C55:D55"/>
    <mergeCell ref="E55:G55"/>
    <mergeCell ref="H55:I55"/>
    <mergeCell ref="J55:K55"/>
    <mergeCell ref="C56:D56"/>
    <mergeCell ref="E56:G56"/>
    <mergeCell ref="H56:I56"/>
    <mergeCell ref="J56:K56"/>
    <mergeCell ref="C57:D59"/>
    <mergeCell ref="E57:G59"/>
    <mergeCell ref="H57:I57"/>
    <mergeCell ref="J57:K57"/>
    <mergeCell ref="H58:I58"/>
    <mergeCell ref="J58:K58"/>
    <mergeCell ref="H59:I59"/>
    <mergeCell ref="J59:K59"/>
    <mergeCell ref="C60:D60"/>
    <mergeCell ref="E60:G60"/>
    <mergeCell ref="H60:I60"/>
    <mergeCell ref="J60:K60"/>
    <mergeCell ref="E62:G62"/>
    <mergeCell ref="I62:K62"/>
    <mergeCell ref="E63:G63"/>
    <mergeCell ref="I63:K63"/>
    <mergeCell ref="E64:G64"/>
    <mergeCell ref="I64:K64"/>
    <mergeCell ref="C82:K82"/>
    <mergeCell ref="C83:K87"/>
    <mergeCell ref="E6:J6"/>
    <mergeCell ref="F74:F75"/>
    <mergeCell ref="K74:K75"/>
    <mergeCell ref="C75:D75"/>
    <mergeCell ref="H75:I75"/>
    <mergeCell ref="C79:K79"/>
    <mergeCell ref="C81:K81"/>
    <mergeCell ref="C65:K65"/>
    <mergeCell ref="C66:K66"/>
    <mergeCell ref="C67:K67"/>
    <mergeCell ref="C68:K68"/>
    <mergeCell ref="C69:K69"/>
    <mergeCell ref="C70:K70"/>
    <mergeCell ref="C61:K61"/>
  </mergeCells>
  <dataValidations count="4">
    <dataValidation type="custom" allowBlank="1" showInputMessage="1" showErrorMessage="1" sqref="D11:F11" xr:uid="{9A8FC467-F257-468E-9305-473864BA5D05}">
      <formula1>ISTEXT(D11)</formula1>
    </dataValidation>
    <dataValidation type="whole" operator="lessThanOrEqual" allowBlank="1" showInputMessage="1" showErrorMessage="1" errorTitle="Error valor ingresado" error="Estimado (a) estudiante:_x000a__x000a_Recuerde que en esta linea de crédito solo se  financia hasta el 90% del valor de su matrícula." sqref="H11" xr:uid="{59EA4025-49DC-4692-9F8D-8C493C32F0A8}">
      <formula1>H10*90%</formula1>
    </dataValidation>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10" xr:uid="{A4C6ECD5-5942-47C8-BEFF-1AB1043C2C00}"/>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10" xr:uid="{C17ECBBE-FD14-43B4-BE2A-22DDF0E2DCC6}">
      <formula1>H8</formula1>
    </dataValidation>
  </dataValidations>
  <pageMargins left="0.7" right="0.7" top="0.75" bottom="0.75" header="0.3" footer="0.3"/>
  <pageSetup paperSize="9" scale="44" orientation="portrait" r:id="rId1"/>
  <colBreaks count="1" manualBreakCount="1">
    <brk id="1"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8EDA7DD-15F2-48EA-9122-589A7B342293}">
          <x14:formula1>
            <xm:f>'listas desplegables'!$C$3:$C$4</xm:f>
          </x14:formula1>
          <xm:sqref>H12</xm:sqref>
        </x14:dataValidation>
        <x14:dataValidation type="list" allowBlank="1" showInputMessage="1" showErrorMessage="1" xr:uid="{D0BAA5EE-83E0-410C-9BD8-287698FEFE68}">
          <x14:formula1>
            <xm:f>'listas desplegables'!$D$3:$D$15</xm:f>
          </x14:formula1>
          <xm:sqref>C19:F19</xm:sqref>
        </x14:dataValidation>
        <x14:dataValidation type="list" allowBlank="1" showInputMessage="1" showErrorMessage="1" xr:uid="{2BB173DD-E6DC-473F-96C0-96109D40F82F}">
          <x14:formula1>
            <xm:f>'listas desplegables'!$F$3:$F$6</xm:f>
          </x14:formula1>
          <xm:sqref>K11</xm:sqref>
        </x14:dataValidation>
        <x14:dataValidation type="list" allowBlank="1" showInputMessage="1" showErrorMessage="1" xr:uid="{B39C7A42-4C38-49C4-9F78-029032BA9933}">
          <x14:formula1>
            <xm:f>'listas desplegables'!$E$3:$E$3</xm:f>
          </x14:formula1>
          <xm:sqref>E30:E37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B1DF-B0AB-4DAC-9302-B1ED95B59380}">
  <sheetPr codeName="Hoja2"/>
  <dimension ref="B1:J181"/>
  <sheetViews>
    <sheetView workbookViewId="0">
      <selection activeCell="F7" sqref="F7"/>
    </sheetView>
  </sheetViews>
  <sheetFormatPr baseColWidth="10" defaultRowHeight="15" x14ac:dyDescent="0.25"/>
  <cols>
    <col min="2" max="2" width="14.85546875" customWidth="1"/>
    <col min="4" max="4" width="53.5703125" customWidth="1"/>
    <col min="5" max="5" width="15.42578125" customWidth="1"/>
  </cols>
  <sheetData>
    <row r="1" spans="2:10" x14ac:dyDescent="0.25">
      <c r="B1" s="441" t="s">
        <v>13</v>
      </c>
      <c r="C1" s="441"/>
    </row>
    <row r="2" spans="2:10" x14ac:dyDescent="0.25">
      <c r="B2" s="2" t="s">
        <v>15</v>
      </c>
      <c r="C2" s="2" t="s">
        <v>14</v>
      </c>
      <c r="D2" t="s">
        <v>16</v>
      </c>
      <c r="E2" t="s">
        <v>34</v>
      </c>
      <c r="F2" s="2" t="s">
        <v>88</v>
      </c>
      <c r="H2" s="2" t="s">
        <v>89</v>
      </c>
      <c r="J2" s="2" t="s">
        <v>93</v>
      </c>
    </row>
    <row r="3" spans="2:10" x14ac:dyDescent="0.25">
      <c r="B3">
        <v>3</v>
      </c>
      <c r="C3">
        <v>15</v>
      </c>
      <c r="D3" s="44" t="s">
        <v>143</v>
      </c>
      <c r="E3" t="s">
        <v>35</v>
      </c>
      <c r="H3">
        <v>3</v>
      </c>
      <c r="J3">
        <v>1</v>
      </c>
    </row>
    <row r="4" spans="2:10" x14ac:dyDescent="0.25">
      <c r="B4">
        <v>4</v>
      </c>
      <c r="C4">
        <v>25</v>
      </c>
      <c r="D4" t="s">
        <v>108</v>
      </c>
      <c r="E4" t="s">
        <v>36</v>
      </c>
      <c r="F4">
        <v>3</v>
      </c>
      <c r="H4">
        <v>4</v>
      </c>
      <c r="J4">
        <v>2</v>
      </c>
    </row>
    <row r="5" spans="2:10" x14ac:dyDescent="0.25">
      <c r="B5">
        <v>5</v>
      </c>
      <c r="D5" t="s">
        <v>109</v>
      </c>
      <c r="F5">
        <v>4</v>
      </c>
      <c r="H5">
        <v>5</v>
      </c>
      <c r="J5">
        <v>3</v>
      </c>
    </row>
    <row r="6" spans="2:10" x14ac:dyDescent="0.25">
      <c r="B6">
        <v>6</v>
      </c>
      <c r="D6" t="s">
        <v>110</v>
      </c>
      <c r="F6">
        <v>5</v>
      </c>
      <c r="J6">
        <v>4</v>
      </c>
    </row>
    <row r="7" spans="2:10" x14ac:dyDescent="0.25">
      <c r="D7" t="s">
        <v>287</v>
      </c>
      <c r="F7">
        <v>5</v>
      </c>
    </row>
    <row r="8" spans="2:10" x14ac:dyDescent="0.25">
      <c r="D8" t="s">
        <v>111</v>
      </c>
    </row>
    <row r="9" spans="2:10" x14ac:dyDescent="0.25">
      <c r="D9" t="s">
        <v>112</v>
      </c>
    </row>
    <row r="10" spans="2:10" x14ac:dyDescent="0.25">
      <c r="D10" t="s">
        <v>113</v>
      </c>
    </row>
    <row r="11" spans="2:10" x14ac:dyDescent="0.25">
      <c r="D11" t="s">
        <v>114</v>
      </c>
    </row>
    <row r="12" spans="2:10" x14ac:dyDescent="0.25">
      <c r="D12" t="s">
        <v>144</v>
      </c>
    </row>
    <row r="13" spans="2:10" x14ac:dyDescent="0.25">
      <c r="D13" t="s">
        <v>115</v>
      </c>
    </row>
    <row r="14" spans="2:10" x14ac:dyDescent="0.25">
      <c r="D14" t="s">
        <v>278</v>
      </c>
    </row>
    <row r="15" spans="2:10" x14ac:dyDescent="0.25">
      <c r="D15" t="s">
        <v>116</v>
      </c>
    </row>
    <row r="16" spans="2:10" x14ac:dyDescent="0.25">
      <c r="D16" t="s">
        <v>117</v>
      </c>
    </row>
    <row r="17" spans="4:4" x14ac:dyDescent="0.25">
      <c r="D17" t="s">
        <v>145</v>
      </c>
    </row>
    <row r="18" spans="4:4" x14ac:dyDescent="0.25">
      <c r="D18" t="s">
        <v>146</v>
      </c>
    </row>
    <row r="19" spans="4:4" x14ac:dyDescent="0.25">
      <c r="D19" t="s">
        <v>147</v>
      </c>
    </row>
    <row r="20" spans="4:4" x14ac:dyDescent="0.25">
      <c r="D20" s="44" t="s">
        <v>148</v>
      </c>
    </row>
    <row r="21" spans="4:4" x14ac:dyDescent="0.25">
      <c r="D21" s="44" t="s">
        <v>149</v>
      </c>
    </row>
    <row r="22" spans="4:4" x14ac:dyDescent="0.25">
      <c r="D22" t="s">
        <v>118</v>
      </c>
    </row>
    <row r="23" spans="4:4" x14ac:dyDescent="0.25">
      <c r="D23" t="s">
        <v>279</v>
      </c>
    </row>
    <row r="24" spans="4:4" x14ac:dyDescent="0.25">
      <c r="D24" s="44" t="s">
        <v>150</v>
      </c>
    </row>
    <row r="25" spans="4:4" x14ac:dyDescent="0.25">
      <c r="D25" s="44" t="s">
        <v>151</v>
      </c>
    </row>
    <row r="26" spans="4:4" x14ac:dyDescent="0.25">
      <c r="D26" s="44" t="s">
        <v>152</v>
      </c>
    </row>
    <row r="27" spans="4:4" x14ac:dyDescent="0.25">
      <c r="D27" s="44" t="s">
        <v>153</v>
      </c>
    </row>
    <row r="28" spans="4:4" x14ac:dyDescent="0.25">
      <c r="D28" s="44" t="s">
        <v>154</v>
      </c>
    </row>
    <row r="29" spans="4:4" x14ac:dyDescent="0.25">
      <c r="D29" s="44" t="s">
        <v>155</v>
      </c>
    </row>
    <row r="30" spans="4:4" x14ac:dyDescent="0.25">
      <c r="D30" s="44" t="s">
        <v>156</v>
      </c>
    </row>
    <row r="31" spans="4:4" x14ac:dyDescent="0.25">
      <c r="D31" s="44" t="s">
        <v>157</v>
      </c>
    </row>
    <row r="32" spans="4:4" x14ac:dyDescent="0.25">
      <c r="D32" s="44" t="s">
        <v>158</v>
      </c>
    </row>
    <row r="33" spans="4:4" x14ac:dyDescent="0.25">
      <c r="D33" s="44" t="s">
        <v>159</v>
      </c>
    </row>
    <row r="34" spans="4:4" x14ac:dyDescent="0.25">
      <c r="D34" s="44" t="s">
        <v>160</v>
      </c>
    </row>
    <row r="35" spans="4:4" x14ac:dyDescent="0.25">
      <c r="D35" s="44" t="s">
        <v>161</v>
      </c>
    </row>
    <row r="36" spans="4:4" x14ac:dyDescent="0.25">
      <c r="D36" s="44" t="s">
        <v>162</v>
      </c>
    </row>
    <row r="37" spans="4:4" x14ac:dyDescent="0.25">
      <c r="D37" s="44" t="s">
        <v>163</v>
      </c>
    </row>
    <row r="38" spans="4:4" x14ac:dyDescent="0.25">
      <c r="D38" s="44" t="s">
        <v>164</v>
      </c>
    </row>
    <row r="39" spans="4:4" x14ac:dyDescent="0.25">
      <c r="D39" s="44" t="s">
        <v>165</v>
      </c>
    </row>
    <row r="40" spans="4:4" x14ac:dyDescent="0.25">
      <c r="D40" s="44" t="s">
        <v>166</v>
      </c>
    </row>
    <row r="41" spans="4:4" x14ac:dyDescent="0.25">
      <c r="D41" s="44" t="s">
        <v>167</v>
      </c>
    </row>
    <row r="42" spans="4:4" x14ac:dyDescent="0.25">
      <c r="D42" s="44" t="s">
        <v>168</v>
      </c>
    </row>
    <row r="43" spans="4:4" x14ac:dyDescent="0.25">
      <c r="D43" s="44" t="s">
        <v>169</v>
      </c>
    </row>
    <row r="44" spans="4:4" x14ac:dyDescent="0.25">
      <c r="D44" s="44" t="s">
        <v>170</v>
      </c>
    </row>
    <row r="45" spans="4:4" x14ac:dyDescent="0.25">
      <c r="D45" s="44" t="s">
        <v>171</v>
      </c>
    </row>
    <row r="46" spans="4:4" x14ac:dyDescent="0.25">
      <c r="D46" s="44" t="s">
        <v>172</v>
      </c>
    </row>
    <row r="47" spans="4:4" x14ac:dyDescent="0.25">
      <c r="D47" t="s">
        <v>119</v>
      </c>
    </row>
    <row r="48" spans="4:4" x14ac:dyDescent="0.25">
      <c r="D48" s="44" t="s">
        <v>173</v>
      </c>
    </row>
    <row r="49" spans="4:4" x14ac:dyDescent="0.25">
      <c r="D49" s="44" t="s">
        <v>174</v>
      </c>
    </row>
    <row r="50" spans="4:4" x14ac:dyDescent="0.25">
      <c r="D50" s="44" t="s">
        <v>175</v>
      </c>
    </row>
    <row r="51" spans="4:4" x14ac:dyDescent="0.25">
      <c r="D51" s="44" t="s">
        <v>176</v>
      </c>
    </row>
    <row r="52" spans="4:4" x14ac:dyDescent="0.25">
      <c r="D52" s="44" t="s">
        <v>177</v>
      </c>
    </row>
    <row r="53" spans="4:4" x14ac:dyDescent="0.25">
      <c r="D53" s="44" t="s">
        <v>178</v>
      </c>
    </row>
    <row r="54" spans="4:4" x14ac:dyDescent="0.25">
      <c r="D54" t="s">
        <v>120</v>
      </c>
    </row>
    <row r="55" spans="4:4" x14ac:dyDescent="0.25">
      <c r="D55" s="44" t="s">
        <v>179</v>
      </c>
    </row>
    <row r="56" spans="4:4" x14ac:dyDescent="0.25">
      <c r="D56" s="44" t="s">
        <v>180</v>
      </c>
    </row>
    <row r="57" spans="4:4" x14ac:dyDescent="0.25">
      <c r="D57" s="44" t="s">
        <v>181</v>
      </c>
    </row>
    <row r="58" spans="4:4" x14ac:dyDescent="0.25">
      <c r="D58" t="s">
        <v>121</v>
      </c>
    </row>
    <row r="59" spans="4:4" x14ac:dyDescent="0.25">
      <c r="D59" s="70" t="s">
        <v>285</v>
      </c>
    </row>
    <row r="60" spans="4:4" x14ac:dyDescent="0.25">
      <c r="D60" s="44" t="s">
        <v>182</v>
      </c>
    </row>
    <row r="61" spans="4:4" x14ac:dyDescent="0.25">
      <c r="D61" s="44" t="s">
        <v>183</v>
      </c>
    </row>
    <row r="62" spans="4:4" x14ac:dyDescent="0.25">
      <c r="D62" t="s">
        <v>184</v>
      </c>
    </row>
    <row r="63" spans="4:4" x14ac:dyDescent="0.25">
      <c r="D63" t="s">
        <v>185</v>
      </c>
    </row>
    <row r="64" spans="4:4" x14ac:dyDescent="0.25">
      <c r="D64" t="s">
        <v>186</v>
      </c>
    </row>
    <row r="65" spans="4:4" x14ac:dyDescent="0.25">
      <c r="D65" t="s">
        <v>187</v>
      </c>
    </row>
    <row r="66" spans="4:4" x14ac:dyDescent="0.25">
      <c r="D66" t="s">
        <v>188</v>
      </c>
    </row>
    <row r="67" spans="4:4" x14ac:dyDescent="0.25">
      <c r="D67" t="s">
        <v>189</v>
      </c>
    </row>
    <row r="68" spans="4:4" x14ac:dyDescent="0.25">
      <c r="D68" t="s">
        <v>190</v>
      </c>
    </row>
    <row r="69" spans="4:4" x14ac:dyDescent="0.25">
      <c r="D69" t="s">
        <v>277</v>
      </c>
    </row>
    <row r="70" spans="4:4" x14ac:dyDescent="0.25">
      <c r="D70" s="44" t="s">
        <v>191</v>
      </c>
    </row>
    <row r="71" spans="4:4" x14ac:dyDescent="0.25">
      <c r="D71" t="s">
        <v>122</v>
      </c>
    </row>
    <row r="72" spans="4:4" x14ac:dyDescent="0.25">
      <c r="D72" s="44" t="s">
        <v>192</v>
      </c>
    </row>
    <row r="73" spans="4:4" x14ac:dyDescent="0.25">
      <c r="D73" t="s">
        <v>123</v>
      </c>
    </row>
    <row r="74" spans="4:4" x14ac:dyDescent="0.25">
      <c r="D74" t="s">
        <v>124</v>
      </c>
    </row>
    <row r="75" spans="4:4" x14ac:dyDescent="0.25">
      <c r="D75" s="44" t="s">
        <v>193</v>
      </c>
    </row>
    <row r="76" spans="4:4" x14ac:dyDescent="0.25">
      <c r="D76" t="s">
        <v>125</v>
      </c>
    </row>
    <row r="77" spans="4:4" x14ac:dyDescent="0.25">
      <c r="D77" s="44" t="s">
        <v>286</v>
      </c>
    </row>
    <row r="78" spans="4:4" x14ac:dyDescent="0.25">
      <c r="D78" s="44" t="s">
        <v>194</v>
      </c>
    </row>
    <row r="79" spans="4:4" x14ac:dyDescent="0.25">
      <c r="D79" s="44" t="s">
        <v>195</v>
      </c>
    </row>
    <row r="80" spans="4:4" x14ac:dyDescent="0.25">
      <c r="D80" s="44" t="s">
        <v>196</v>
      </c>
    </row>
    <row r="81" spans="4:4" x14ac:dyDescent="0.25">
      <c r="D81" s="44" t="s">
        <v>197</v>
      </c>
    </row>
    <row r="82" spans="4:4" x14ac:dyDescent="0.25">
      <c r="D82" t="s">
        <v>198</v>
      </c>
    </row>
    <row r="83" spans="4:4" x14ac:dyDescent="0.25">
      <c r="D83" s="44" t="s">
        <v>199</v>
      </c>
    </row>
    <row r="84" spans="4:4" x14ac:dyDescent="0.25">
      <c r="D84" s="44" t="s">
        <v>200</v>
      </c>
    </row>
    <row r="85" spans="4:4" x14ac:dyDescent="0.25">
      <c r="D85" s="44" t="s">
        <v>201</v>
      </c>
    </row>
    <row r="86" spans="4:4" x14ac:dyDescent="0.25">
      <c r="D86" s="44" t="s">
        <v>202</v>
      </c>
    </row>
    <row r="87" spans="4:4" x14ac:dyDescent="0.25">
      <c r="D87" s="44" t="s">
        <v>203</v>
      </c>
    </row>
    <row r="88" spans="4:4" x14ac:dyDescent="0.25">
      <c r="D88" s="44" t="s">
        <v>204</v>
      </c>
    </row>
    <row r="89" spans="4:4" x14ac:dyDescent="0.25">
      <c r="D89" s="44" t="s">
        <v>205</v>
      </c>
    </row>
    <row r="90" spans="4:4" x14ac:dyDescent="0.25">
      <c r="D90" s="44" t="s">
        <v>206</v>
      </c>
    </row>
    <row r="91" spans="4:4" x14ac:dyDescent="0.25">
      <c r="D91" s="44" t="s">
        <v>207</v>
      </c>
    </row>
    <row r="92" spans="4:4" x14ac:dyDescent="0.25">
      <c r="D92" t="s">
        <v>126</v>
      </c>
    </row>
    <row r="93" spans="4:4" x14ac:dyDescent="0.25">
      <c r="D93" s="44" t="s">
        <v>208</v>
      </c>
    </row>
    <row r="94" spans="4:4" x14ac:dyDescent="0.25">
      <c r="D94" t="s">
        <v>127</v>
      </c>
    </row>
    <row r="95" spans="4:4" x14ac:dyDescent="0.25">
      <c r="D95" s="44" t="s">
        <v>209</v>
      </c>
    </row>
    <row r="96" spans="4:4" x14ac:dyDescent="0.25">
      <c r="D96" t="s">
        <v>128</v>
      </c>
    </row>
    <row r="97" spans="4:4" x14ac:dyDescent="0.25">
      <c r="D97" t="s">
        <v>129</v>
      </c>
    </row>
    <row r="98" spans="4:4" x14ac:dyDescent="0.25">
      <c r="D98" t="s">
        <v>130</v>
      </c>
    </row>
    <row r="99" spans="4:4" x14ac:dyDescent="0.25">
      <c r="D99" s="44" t="s">
        <v>210</v>
      </c>
    </row>
    <row r="100" spans="4:4" x14ac:dyDescent="0.25">
      <c r="D100" t="s">
        <v>131</v>
      </c>
    </row>
    <row r="101" spans="4:4" x14ac:dyDescent="0.25">
      <c r="D101" t="s">
        <v>132</v>
      </c>
    </row>
    <row r="102" spans="4:4" x14ac:dyDescent="0.25">
      <c r="D102" t="s">
        <v>133</v>
      </c>
    </row>
    <row r="103" spans="4:4" x14ac:dyDescent="0.25">
      <c r="D103" s="44" t="s">
        <v>211</v>
      </c>
    </row>
    <row r="104" spans="4:4" x14ac:dyDescent="0.25">
      <c r="D104" s="44" t="s">
        <v>212</v>
      </c>
    </row>
    <row r="105" spans="4:4" x14ac:dyDescent="0.25">
      <c r="D105" s="44" t="s">
        <v>213</v>
      </c>
    </row>
    <row r="106" spans="4:4" x14ac:dyDescent="0.25">
      <c r="D106" s="44" t="s">
        <v>214</v>
      </c>
    </row>
    <row r="107" spans="4:4" x14ac:dyDescent="0.25">
      <c r="D107" s="44" t="s">
        <v>215</v>
      </c>
    </row>
    <row r="108" spans="4:4" x14ac:dyDescent="0.25">
      <c r="D108" t="s">
        <v>216</v>
      </c>
    </row>
    <row r="109" spans="4:4" x14ac:dyDescent="0.25">
      <c r="D109" t="s">
        <v>280</v>
      </c>
    </row>
    <row r="110" spans="4:4" x14ac:dyDescent="0.25">
      <c r="D110" t="s">
        <v>217</v>
      </c>
    </row>
    <row r="111" spans="4:4" x14ac:dyDescent="0.25">
      <c r="D111" t="s">
        <v>282</v>
      </c>
    </row>
    <row r="112" spans="4:4" x14ac:dyDescent="0.25">
      <c r="D112" t="s">
        <v>218</v>
      </c>
    </row>
    <row r="113" spans="4:4" x14ac:dyDescent="0.25">
      <c r="D113" t="s">
        <v>219</v>
      </c>
    </row>
    <row r="114" spans="4:4" x14ac:dyDescent="0.25">
      <c r="D114" t="s">
        <v>220</v>
      </c>
    </row>
    <row r="115" spans="4:4" x14ac:dyDescent="0.25">
      <c r="D115" t="s">
        <v>221</v>
      </c>
    </row>
    <row r="116" spans="4:4" x14ac:dyDescent="0.25">
      <c r="D116" t="s">
        <v>222</v>
      </c>
    </row>
    <row r="117" spans="4:4" x14ac:dyDescent="0.25">
      <c r="D117" t="s">
        <v>223</v>
      </c>
    </row>
    <row r="118" spans="4:4" x14ac:dyDescent="0.25">
      <c r="D118" t="s">
        <v>224</v>
      </c>
    </row>
    <row r="119" spans="4:4" x14ac:dyDescent="0.25">
      <c r="D119" t="s">
        <v>225</v>
      </c>
    </row>
    <row r="120" spans="4:4" x14ac:dyDescent="0.25">
      <c r="D120" t="s">
        <v>226</v>
      </c>
    </row>
    <row r="121" spans="4:4" x14ac:dyDescent="0.25">
      <c r="D121" t="s">
        <v>227</v>
      </c>
    </row>
    <row r="122" spans="4:4" x14ac:dyDescent="0.25">
      <c r="D122" t="s">
        <v>228</v>
      </c>
    </row>
    <row r="123" spans="4:4" x14ac:dyDescent="0.25">
      <c r="D123" t="s">
        <v>229</v>
      </c>
    </row>
    <row r="124" spans="4:4" x14ac:dyDescent="0.25">
      <c r="D124" t="s">
        <v>230</v>
      </c>
    </row>
    <row r="125" spans="4:4" x14ac:dyDescent="0.25">
      <c r="D125" t="s">
        <v>231</v>
      </c>
    </row>
    <row r="126" spans="4:4" x14ac:dyDescent="0.25">
      <c r="D126" t="s">
        <v>281</v>
      </c>
    </row>
    <row r="127" spans="4:4" x14ac:dyDescent="0.25">
      <c r="D127" s="45" t="s">
        <v>232</v>
      </c>
    </row>
    <row r="128" spans="4:4" x14ac:dyDescent="0.25">
      <c r="D128" t="s">
        <v>284</v>
      </c>
    </row>
    <row r="129" spans="4:4" x14ac:dyDescent="0.25">
      <c r="D129" t="s">
        <v>233</v>
      </c>
    </row>
    <row r="130" spans="4:4" x14ac:dyDescent="0.25">
      <c r="D130" t="s">
        <v>234</v>
      </c>
    </row>
    <row r="131" spans="4:4" x14ac:dyDescent="0.25">
      <c r="D131" t="s">
        <v>235</v>
      </c>
    </row>
    <row r="132" spans="4:4" x14ac:dyDescent="0.25">
      <c r="D132" t="s">
        <v>236</v>
      </c>
    </row>
    <row r="133" spans="4:4" x14ac:dyDescent="0.25">
      <c r="D133" t="s">
        <v>237</v>
      </c>
    </row>
    <row r="134" spans="4:4" x14ac:dyDescent="0.25">
      <c r="D134" t="s">
        <v>238</v>
      </c>
    </row>
    <row r="135" spans="4:4" x14ac:dyDescent="0.25">
      <c r="D135" t="s">
        <v>239</v>
      </c>
    </row>
    <row r="136" spans="4:4" x14ac:dyDescent="0.25">
      <c r="D136" t="s">
        <v>240</v>
      </c>
    </row>
    <row r="137" spans="4:4" x14ac:dyDescent="0.25">
      <c r="D137" t="s">
        <v>241</v>
      </c>
    </row>
    <row r="138" spans="4:4" x14ac:dyDescent="0.25">
      <c r="D138" t="s">
        <v>242</v>
      </c>
    </row>
    <row r="139" spans="4:4" x14ac:dyDescent="0.25">
      <c r="D139" t="s">
        <v>243</v>
      </c>
    </row>
    <row r="140" spans="4:4" x14ac:dyDescent="0.25">
      <c r="D140" t="s">
        <v>244</v>
      </c>
    </row>
    <row r="141" spans="4:4" x14ac:dyDescent="0.25">
      <c r="D141" t="s">
        <v>245</v>
      </c>
    </row>
    <row r="142" spans="4:4" x14ac:dyDescent="0.25">
      <c r="D142" t="s">
        <v>246</v>
      </c>
    </row>
    <row r="143" spans="4:4" x14ac:dyDescent="0.25">
      <c r="D143" t="s">
        <v>247</v>
      </c>
    </row>
    <row r="144" spans="4:4" x14ac:dyDescent="0.25">
      <c r="D144" t="s">
        <v>248</v>
      </c>
    </row>
    <row r="145" spans="4:4" x14ac:dyDescent="0.25">
      <c r="D145" t="s">
        <v>249</v>
      </c>
    </row>
    <row r="146" spans="4:4" x14ac:dyDescent="0.25">
      <c r="D146" t="s">
        <v>250</v>
      </c>
    </row>
    <row r="147" spans="4:4" x14ac:dyDescent="0.25">
      <c r="D147" t="s">
        <v>251</v>
      </c>
    </row>
    <row r="148" spans="4:4" x14ac:dyDescent="0.25">
      <c r="D148" t="s">
        <v>252</v>
      </c>
    </row>
    <row r="149" spans="4:4" x14ac:dyDescent="0.25">
      <c r="D149" t="s">
        <v>253</v>
      </c>
    </row>
    <row r="150" spans="4:4" x14ac:dyDescent="0.25">
      <c r="D150" t="s">
        <v>283</v>
      </c>
    </row>
    <row r="151" spans="4:4" x14ac:dyDescent="0.25">
      <c r="D151" t="s">
        <v>254</v>
      </c>
    </row>
    <row r="152" spans="4:4" x14ac:dyDescent="0.25">
      <c r="D152" t="s">
        <v>255</v>
      </c>
    </row>
    <row r="153" spans="4:4" x14ac:dyDescent="0.25">
      <c r="D153" t="s">
        <v>256</v>
      </c>
    </row>
    <row r="154" spans="4:4" x14ac:dyDescent="0.25">
      <c r="D154" t="s">
        <v>134</v>
      </c>
    </row>
    <row r="155" spans="4:4" x14ac:dyDescent="0.25">
      <c r="D155" s="44" t="s">
        <v>135</v>
      </c>
    </row>
    <row r="156" spans="4:4" x14ac:dyDescent="0.25">
      <c r="D156" t="s">
        <v>257</v>
      </c>
    </row>
    <row r="157" spans="4:4" x14ac:dyDescent="0.25">
      <c r="D157" t="s">
        <v>258</v>
      </c>
    </row>
    <row r="158" spans="4:4" x14ac:dyDescent="0.25">
      <c r="D158" s="44" t="s">
        <v>136</v>
      </c>
    </row>
    <row r="159" spans="4:4" x14ac:dyDescent="0.25">
      <c r="D159" t="s">
        <v>259</v>
      </c>
    </row>
    <row r="160" spans="4:4" x14ac:dyDescent="0.25">
      <c r="D160" t="s">
        <v>260</v>
      </c>
    </row>
    <row r="161" spans="4:4" x14ac:dyDescent="0.25">
      <c r="D161" t="s">
        <v>261</v>
      </c>
    </row>
    <row r="162" spans="4:4" x14ac:dyDescent="0.25">
      <c r="D162" t="s">
        <v>262</v>
      </c>
    </row>
    <row r="163" spans="4:4" x14ac:dyDescent="0.25">
      <c r="D163" t="s">
        <v>263</v>
      </c>
    </row>
    <row r="164" spans="4:4" x14ac:dyDescent="0.25">
      <c r="D164" t="s">
        <v>264</v>
      </c>
    </row>
    <row r="165" spans="4:4" x14ac:dyDescent="0.25">
      <c r="D165" t="s">
        <v>265</v>
      </c>
    </row>
    <row r="166" spans="4:4" x14ac:dyDescent="0.25">
      <c r="D166" t="s">
        <v>266</v>
      </c>
    </row>
    <row r="167" spans="4:4" x14ac:dyDescent="0.25">
      <c r="D167" s="44" t="s">
        <v>137</v>
      </c>
    </row>
    <row r="168" spans="4:4" x14ac:dyDescent="0.25">
      <c r="D168" s="44" t="s">
        <v>138</v>
      </c>
    </row>
    <row r="169" spans="4:4" x14ac:dyDescent="0.25">
      <c r="D169" t="s">
        <v>267</v>
      </c>
    </row>
    <row r="170" spans="4:4" x14ac:dyDescent="0.25">
      <c r="D170" t="s">
        <v>268</v>
      </c>
    </row>
    <row r="171" spans="4:4" x14ac:dyDescent="0.25">
      <c r="D171" t="s">
        <v>269</v>
      </c>
    </row>
    <row r="172" spans="4:4" x14ac:dyDescent="0.25">
      <c r="D172" t="s">
        <v>270</v>
      </c>
    </row>
    <row r="173" spans="4:4" x14ac:dyDescent="0.25">
      <c r="D173" s="44" t="s">
        <v>139</v>
      </c>
    </row>
    <row r="174" spans="4:4" x14ac:dyDescent="0.25">
      <c r="D174" t="s">
        <v>271</v>
      </c>
    </row>
    <row r="175" spans="4:4" x14ac:dyDescent="0.25">
      <c r="D175" t="s">
        <v>272</v>
      </c>
    </row>
    <row r="176" spans="4:4" x14ac:dyDescent="0.25">
      <c r="D176" s="44" t="s">
        <v>140</v>
      </c>
    </row>
    <row r="177" spans="4:4" x14ac:dyDescent="0.25">
      <c r="D177" s="44" t="s">
        <v>141</v>
      </c>
    </row>
    <row r="178" spans="4:4" x14ac:dyDescent="0.25">
      <c r="D178" s="44" t="s">
        <v>142</v>
      </c>
    </row>
    <row r="179" spans="4:4" x14ac:dyDescent="0.25">
      <c r="D179" t="s">
        <v>273</v>
      </c>
    </row>
    <row r="180" spans="4:4" x14ac:dyDescent="0.25">
      <c r="D180" t="s">
        <v>274</v>
      </c>
    </row>
    <row r="181" spans="4:4" x14ac:dyDescent="0.25">
      <c r="D181" t="s">
        <v>275</v>
      </c>
    </row>
  </sheetData>
  <mergeCells count="1">
    <mergeCell ref="B1:C1"/>
  </mergeCells>
  <phoneticPr fontId="7" type="noConversion"/>
  <conditionalFormatting sqref="D127:D133 D3:D6 D8:D15 D17:D58 D60:D125">
    <cfRule type="duplicateValues" dxfId="3" priority="4"/>
  </conditionalFormatting>
  <conditionalFormatting sqref="D16">
    <cfRule type="duplicateValues" dxfId="2" priority="3"/>
  </conditionalFormatting>
  <conditionalFormatting sqref="D126">
    <cfRule type="duplicateValues" dxfId="1" priority="2"/>
  </conditionalFormatting>
  <conditionalFormatting sqref="D7">
    <cfRule type="duplicateValues" dxfId="0" priority="1"/>
  </conditionalFormatting>
  <hyperlinks>
    <hyperlink ref="D94" r:id="rId1" display="http://www.urosario.edu.co/Facultad-Jurisprudencia/Programa-de-Pregrado/Presentacion/" xr:uid="{4F255035-5D15-400A-8690-58E21565DCB4}"/>
    <hyperlink ref="D98" r:id="rId2" display="http://www.urosario.edu.co/Escuela-de-Administracion/Inicio/" xr:uid="{D636543C-05DD-48D4-864C-BCF7FF22C6BF}"/>
    <hyperlink ref="D100" r:id="rId3" display="http://www.urosario.edu.co/Escuela-de-Administracion/Inicio/" xr:uid="{983C117E-DB92-463B-A3E3-2CE27863F8D5}"/>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Credito 80%-20%</vt:lpstr>
      <vt:lpstr>Credito Puente</vt:lpstr>
      <vt:lpstr>Credito 20%-40%-40%</vt:lpstr>
      <vt:lpstr>Credito URFUTURO</vt:lpstr>
      <vt:lpstr>listas desplegables</vt:lpstr>
      <vt:lpstr>'Credito Puente'!Área_de_impresión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Guzman Diaz</dc:creator>
  <cp:lastModifiedBy>Angie Tatiana Agudelo Suarez</cp:lastModifiedBy>
  <cp:lastPrinted>2024-11-05T17:02:17Z</cp:lastPrinted>
  <dcterms:created xsi:type="dcterms:W3CDTF">2024-03-05T20:13:25Z</dcterms:created>
  <dcterms:modified xsi:type="dcterms:W3CDTF">2024-12-11T13:10:49Z</dcterms:modified>
</cp:coreProperties>
</file>